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odlz.sharepoint.com/sites/bos/Shared Documents/B.O.S/Forms/Supply Chain Management/"/>
    </mc:Choice>
  </mc:AlternateContent>
  <xr:revisionPtr revIDLastSave="0" documentId="8_{F18284B3-BFCA-4622-BCAF-8650467D205D}" xr6:coauthVersionLast="46" xr6:coauthVersionMax="46" xr10:uidLastSave="{00000000-0000-0000-0000-000000000000}"/>
  <bookViews>
    <workbookView xWindow="-69960" yWindow="-375" windowWidth="29040" windowHeight="15840" xr2:uid="{00000000-000D-0000-FFFF-FFFF00000000}"/>
  </bookViews>
  <sheets>
    <sheet name="PDF Work Instructions" sheetId="3" r:id="rId1"/>
    <sheet name="Expendable PDF" sheetId="5" r:id="rId2"/>
    <sheet name="Returnable PDF" sheetId="4" r:id="rId3"/>
    <sheet name="Revision History" sheetId="2" r:id="rId4"/>
    <sheet name="Containers" sheetId="6" state="hidden" r:id="rId5"/>
  </sheets>
  <externalReferences>
    <externalReference r:id="rId6"/>
    <externalReference r:id="rId7"/>
  </externalReferences>
  <definedNames>
    <definedName name="_xlnm._FilterDatabase" localSheetId="0" hidden="1">'PDF Work Instructions'!$N$6:$N$100</definedName>
    <definedName name="Business_Units">'[1]Data List'!$A$3:$A$11</definedName>
    <definedName name="Buyer_Name">'[2]Data List'!$J$3:$J$10</definedName>
    <definedName name="Commodity">'[1]Data List'!$B$3:$B$10</definedName>
    <definedName name="Month_Ending">'[1]Data List'!$Z$1:$Z$35</definedName>
    <definedName name="_xlnm.Print_Area" localSheetId="4">Containers!$A$4:$V$35</definedName>
    <definedName name="_xlnm.Print_Area" localSheetId="1">'Expendable PDF'!$B$1:$L$81</definedName>
    <definedName name="_xlnm.Print_Area" localSheetId="0">'PDF Work Instructions'!$A$1:$L$81</definedName>
    <definedName name="_xlnm.Print_Area" localSheetId="2">'Returnable PDF'!$B$1:$L$81</definedName>
    <definedName name="RET">Containers!$A$8:$A$15</definedName>
    <definedName name="Sourcing_Direction">'[1]Data List'!$F$3:$F$5</definedName>
    <definedName name="Sub_Commodity">'[1]Data List'!$C$3:$C$81</definedName>
    <definedName name="Tool_Strategy">'[1]Data List'!$G$3:$G$5</definedName>
    <definedName name="Type">Containers!$A$38:$A$39</definedName>
    <definedName name="Yes_No">'[1]Data List'!$H$3:$H$4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4" l="1"/>
  <c r="G23" i="4"/>
  <c r="I22" i="4"/>
  <c r="H22" i="4"/>
  <c r="G22" i="4"/>
  <c r="I21" i="4"/>
  <c r="H21" i="4"/>
  <c r="G21" i="4"/>
  <c r="G47" i="6" l="1"/>
  <c r="J45" i="6"/>
  <c r="F45" i="6"/>
  <c r="I43" i="6"/>
  <c r="E43" i="6"/>
  <c r="J41" i="6"/>
  <c r="J47" i="6" s="1"/>
  <c r="I41" i="6"/>
  <c r="I45" i="6" s="1"/>
  <c r="H41" i="6"/>
  <c r="H43" i="6" s="1"/>
  <c r="G41" i="6"/>
  <c r="G43" i="6" s="1"/>
  <c r="F41" i="6"/>
  <c r="F47" i="6" s="1"/>
  <c r="E41" i="6"/>
  <c r="E45" i="6" s="1"/>
  <c r="D41" i="6"/>
  <c r="D43" i="6" s="1"/>
  <c r="J38" i="6"/>
  <c r="V35" i="6"/>
  <c r="W35" i="6" s="1"/>
  <c r="W34" i="6"/>
  <c r="V34" i="6"/>
  <c r="V33" i="6"/>
  <c r="W33" i="6" s="1"/>
  <c r="W32" i="6"/>
  <c r="V32" i="6"/>
  <c r="V31" i="6"/>
  <c r="W31" i="6" s="1"/>
  <c r="W30" i="6"/>
  <c r="V30" i="6"/>
  <c r="V29" i="6"/>
  <c r="W29" i="6" s="1"/>
  <c r="W28" i="6"/>
  <c r="V28" i="6"/>
  <c r="V27" i="6"/>
  <c r="W27" i="6" s="1"/>
  <c r="W26" i="6"/>
  <c r="V26" i="6"/>
  <c r="V25" i="6"/>
  <c r="W25" i="6" s="1"/>
  <c r="W24" i="6"/>
  <c r="V24" i="6"/>
  <c r="N24" i="6"/>
  <c r="V23" i="6"/>
  <c r="W23" i="6" s="1"/>
  <c r="W22" i="6"/>
  <c r="V22" i="6"/>
  <c r="N22" i="6"/>
  <c r="W15" i="6"/>
  <c r="V15" i="6"/>
  <c r="V14" i="6"/>
  <c r="W14" i="6" s="1"/>
  <c r="W13" i="6"/>
  <c r="V13" i="6"/>
  <c r="V12" i="6"/>
  <c r="W12" i="6" s="1"/>
  <c r="W11" i="6"/>
  <c r="V11" i="6"/>
  <c r="V10" i="6"/>
  <c r="W10" i="6" s="1"/>
  <c r="R10" i="6"/>
  <c r="Q10" i="6"/>
  <c r="P10" i="6"/>
  <c r="O10" i="6"/>
  <c r="W9" i="6"/>
  <c r="V9" i="6"/>
  <c r="V8" i="6"/>
  <c r="W8" i="6" s="1"/>
  <c r="R8" i="6"/>
  <c r="Q8" i="6"/>
  <c r="P8" i="6"/>
  <c r="O8" i="6"/>
  <c r="D1" i="6"/>
  <c r="E1" i="6" s="1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C1" i="6"/>
  <c r="B1" i="6"/>
  <c r="F43" i="6" l="1"/>
  <c r="J43" i="6"/>
  <c r="G45" i="6"/>
  <c r="D47" i="6"/>
  <c r="H47" i="6"/>
  <c r="D45" i="6"/>
  <c r="H45" i="6"/>
  <c r="E47" i="6"/>
  <c r="I47" i="6"/>
  <c r="G24" i="5" l="1"/>
  <c r="H36" i="5" l="1"/>
  <c r="C36" i="5"/>
  <c r="D34" i="5" s="1"/>
  <c r="L26" i="5"/>
  <c r="E39" i="5"/>
  <c r="C10" i="5"/>
  <c r="H36" i="4"/>
  <c r="C36" i="4"/>
  <c r="D34" i="4" s="1"/>
  <c r="G33" i="4" s="1"/>
  <c r="L26" i="4"/>
  <c r="G24" i="4"/>
  <c r="E39" i="4"/>
  <c r="C10" i="4"/>
  <c r="L28" i="4" s="1"/>
  <c r="L29" i="4" s="1"/>
  <c r="H36" i="3"/>
  <c r="C36" i="3"/>
  <c r="D37" i="3" s="1"/>
  <c r="L26" i="3"/>
  <c r="G24" i="3"/>
  <c r="L28" i="5" l="1"/>
  <c r="L29" i="5" s="1"/>
  <c r="G33" i="5"/>
  <c r="D37" i="5"/>
  <c r="D37" i="4"/>
  <c r="L28" i="3"/>
  <c r="L29" i="3" s="1"/>
  <c r="D34" i="3"/>
  <c r="G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ayarmus</author>
  </authors>
  <commentList>
    <comment ref="N9" authorId="0" shapeId="0" xr:uid="{F0BADB0D-F1EF-4DCA-A1B9-7CD1B97C5E9D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8"/>
            <color indexed="81"/>
            <rFont val="Arial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 xml:space="preserve">1 A, 1B, 1C: Please mark which of these three cells corresponds to the proposal 
                     of the part  
1 D : Input numerical value corresponding to the most recent rev level
1 E : List the name of the program for which the part(s) will be used 
1 F : List the name of the supplier for the part(s) listed on the PDF    
1 G : List the most recent date (MM/DD/YYYY) on which the PDF was revised 
1 H : List the model year (YYYY) of the vehicle for which the part(s) will be used 
1 I  : List the supplier location (city, state) from which the parts will be shipped
1 J : List the date (MM/DD/YYYY) on which production of this program vehicle will begin 
1 K : List the First Last name of the person at the supplier who should be contacted 
        regarding packaging of the part(s).
1 L : Input numerical value (#####) of vehicles produced in this program per year  
1 M : List the phone number (##########) of the supplier who is listed in cell 1K
1 N : Input numerical value (#####) of vehicles produced in this program per day 
1 O : List the fax number (##########) of the supplier who is listed in 1K 
1 P : List the ODL plant (city, state) to which the parts will be shipped
1 Q : List the email of the contact who is listed in 1K </t>
        </r>
      </text>
    </comment>
    <comment ref="N13" authorId="0" shapeId="0" xr:uid="{77B835F6-00E6-4D61-82B5-FFB6826A2BE8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2 A : Input the ODL part number for the component that this PDF is for  
2 B : List the part description that corresponds to the part number listed in cell 
         2A 
2 C : List the tool number (####) that corresponds to the part number listed   
         in cell 2A 
2 D : Input length dimension, in inches, of 1 part 
2 E : Input width dimension, in inches, of 1 part  
2 F :  Input height dimension, in inches, of 1 part        
2 G : Input weight, in pounds, of 1 part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2" authorId="0" shapeId="0" xr:uid="{26825B9F-637F-44B5-8DFF-8B9B38E7D429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3 A : Classify expendable/returnable for the container that the parts will be shipped in  
3 B : For retrunables choose from the list of options, for non standard tab list size 
3 C : Classify the type of container that the parts will be shipped in 
3 D : Identify the color of the container that the parts will be shipped in  
3 E : List the name of the supplier from which the containers are provided   
3 F : Input the numerical value of parts in 1 container
3 G : This automatic fills for the Returnable tab, Non standard tab Input the length dimension, measured from the outer edges of the container
3 H : This automatic fills for the Returnable tab, Non standard tab Input the length dimension, measured from the outer edges of the container
3 I : This automatic fills for the Returnable tab, Non standard tab Input the length dimension, measured from the outer edges of the container
3 J : Input the length dimension, measured from the inner edges of the container 
3 K : Input the width dimension, measured from the inner edges of the container 
3 L : Input the height dimension, measured from the inner edges of the container       
3 M : This automatic fills for the Returnable tab, Non standard tab Input the weight, in pounds, of the empty container 
3 N : ODL to provide number
</t>
        </r>
      </text>
    </comment>
    <comment ref="N24" authorId="0" shapeId="0" xr:uid="{42787BA9-6578-49B5-8361-439747A6ADBB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4 A : Input the number of system days of this part that the supplier keeps on hand (ODL standard 3 to 5 days)
4 B : Input the number of system days of this part that the SF location keeps on hand (ODL standard 3 days)
4 C : Insert the number of system days that this part is in transit from the supplier 
         to the ODL location </t>
        </r>
        <r>
          <rPr>
            <b/>
            <u/>
            <sz val="10"/>
            <color indexed="81"/>
            <rFont val="Arial"/>
            <family val="2"/>
          </rPr>
          <t>(1 system day for every 300 miles traveled)</t>
        </r>
        <r>
          <rPr>
            <b/>
            <sz val="10"/>
            <color indexed="81"/>
            <rFont val="Arial"/>
            <family val="2"/>
          </rPr>
          <t xml:space="preserve">
4 D : Insert the number of system days that this part is in transit from the ODL location 
         back to the supplier </t>
        </r>
        <r>
          <rPr>
            <b/>
            <u/>
            <sz val="10"/>
            <color indexed="81"/>
            <rFont val="Arial"/>
            <family val="2"/>
          </rPr>
          <t>(1 system day for every 300 miles traveled)</t>
        </r>
        <r>
          <rPr>
            <b/>
            <sz val="10"/>
            <color indexed="81"/>
            <rFont val="Arial"/>
            <family val="2"/>
          </rPr>
          <t xml:space="preserve"> 
4 E : Insert 1 system day for each border crossing or consolidation center      
4 F : Insert an additional system days that need to be considered when calculating the 
         total system days
4 G : No input value is necessary in this cell - the total system days output value will be 
        calculated when there are input values in cells 4A through 4F 
4 H : Input the number of times a week that this part ships from the supplier to the ODL location   
4 I : Insert the ratio of containers that are returned after use at the ODL location </t>
        </r>
      </text>
    </comment>
    <comment ref="N26" authorId="0" shapeId="0" xr:uid="{C4646F94-6472-443C-B239-5C4D49CAAE16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5 A : Classify dunnage as Expendable or Returnable. If container is shipped 
         without dunnage, list N/A
5 B : List a more detailed description, including measurements, amount per  
         container, and other information necessary to identify the dunnage. If 
         container is shipped without dunnage, list N/A 
5 C : List the name of the supplier from which the dunnage was purchased</t>
        </r>
      </text>
    </comment>
    <comment ref="N36" authorId="0" shapeId="0" xr:uid="{AF7BE7F7-3C22-46CD-8AF7-6170191F46C0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6 A : Classify the pallet as Expendable or Returnable 
6 B : Input the numerical value of containers that will be shipped on 1 layer of the pallet 
6 C : Input the numerical value of pallets that will be shipped on 1 layer of the trailer 
6 D : Input the numerical value of container layers that will be shipped on 1 pallet 
6 E : Input the numerical value of pallets that will be shipped in 1 trailer 
6 F : ODL to provide number
6 G : Input the numerical value, in inches, for the length of 1 assembly of the pallet, 
         containers, and lid    
6 H: Input the numerical value, in inches, for the width of 1 assembly of the pallet, 
        containers, and lid  
6 I : Input the numerical value, in inches, for the height of 1 assembly of the pallet,   
        containers, and lid
6 J : Input the numerical and/or alphabetical values corresponding to the model of pallet 
        used for the container identified in cell 3B  
6 K : Classify the pallet as expendable or returnable, and list any additional information 
         necessary to identify the pallet  
6 L : Input the weight of 1 empty pallet, in pounds 
6 M : Input the numerical and/or alphabetical values corresponding to the model of lid 
         used for the pallet identified in cell 6K    
6 N : Classify the lid as expendable or returnable, and list any additional information 
         necessary to identify the lid
6 O : Input the weight of the lid, in pounds 
6 P: Classify the banding method used as seatbelts or stretch wrap</t>
        </r>
      </text>
    </comment>
    <comment ref="N38" authorId="0" shapeId="0" xr:uid="{F429F734-F4AD-4A3C-B2A8-63EBB2104EA4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7 A : Indicate the type of container, including dimensions, that would be used as back up 
7 B : Indicate the type of dunnage, including the amount per container, that would be 
         used as back up   
7 C : Indicate the type of pallet, including the number of containers per pallet, that would 
         be used as back up  
7 D : Indicate the name of the supplier that provides the expendable containers  
7 E : ODL reference   
7 F : Indicate any additional information regarding the backup containers that would be used</t>
        </r>
      </text>
    </comment>
    <comment ref="N48" authorId="0" shapeId="0" xr:uid="{38382B1A-6B87-47B9-B99E-3BBCB1AB566D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8 A : Classify the container ID as hot stamp, stenciling, or ID tag   
8 B : Indicate the writing that appears on the container ID  
8 C : Indicate the location on the container and/or pallet that the ID can be found  
8 D : Indicate any additional labeling that would be found on the container or pallet  
8 E : Indicate the color of the container ID   
8 F : If required, what is the sequencing number  
8 G :  Classify the barcode label holder as a Plastic Holder or Kennedy Placard</t>
        </r>
      </text>
    </comment>
    <comment ref="N50" authorId="0" shapeId="0" xr:uid="{2242E834-AB40-4C66-A8BF-65A89A4372CD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9 A : Indicate the information necessary to load and unload the containers</t>
        </r>
      </text>
    </comment>
    <comment ref="N59" authorId="0" shapeId="0" xr:uid="{7EC66A15-EF70-4DF3-8E68-EE98934AC2E2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10 A : Insert a picture of the part, outside of the container
10 B : Insert a picture of the container that is to be used filled with the density 
           of parts that will be used in production</t>
        </r>
      </text>
    </comment>
    <comment ref="N61" authorId="0" shapeId="0" xr:uid="{017DC837-8859-404B-9F7F-3DD19A46CCD1}">
      <text>
        <r>
          <rPr>
            <b/>
            <u/>
            <sz val="11"/>
            <color indexed="81"/>
            <rFont val="Arial"/>
            <family val="2"/>
          </rPr>
          <t>Cell : Description</t>
        </r>
        <r>
          <rPr>
            <b/>
            <sz val="10"/>
            <color indexed="81"/>
            <rFont val="Arial"/>
            <family val="2"/>
          </rPr>
          <t xml:space="preserve">
11 A :  Who has financial responsibility to cleaning/repairing the packaging
11 B :  What is cost included in the piece price
11 C : Indicate how often the containers would need to be cleaned  
11 D : Indicate how often the containers need to be repaired and how often the 
           containers need to be replaced 
11 E : Indicate any additional information that is necessary for the cleaning of the 
           containers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aemmont</author>
  </authors>
  <commentList>
    <comment ref="D39" authorId="0" shapeId="0" xr:uid="{6BD54070-3291-45A0-85AD-8AFF170C686D}">
      <text>
        <r>
          <rPr>
            <b/>
            <sz val="8"/>
            <color indexed="81"/>
            <rFont val="Tahoma"/>
            <family val="2"/>
          </rPr>
          <t>aemmont:</t>
        </r>
        <r>
          <rPr>
            <sz val="8"/>
            <color indexed="81"/>
            <rFont val="Tahoma"/>
            <family val="2"/>
          </rPr>
          <t xml:space="preserve">
4 Trucks a day
</t>
        </r>
      </text>
    </comment>
    <comment ref="E39" authorId="0" shapeId="0" xr:uid="{7C15F702-0B4B-4231-8BB7-AD655532430D}">
      <text>
        <r>
          <rPr>
            <b/>
            <sz val="8"/>
            <color indexed="81"/>
            <rFont val="Tahoma"/>
            <family val="2"/>
          </rPr>
          <t>aemmont:</t>
        </r>
        <r>
          <rPr>
            <sz val="8"/>
            <color indexed="81"/>
            <rFont val="Tahoma"/>
            <family val="2"/>
          </rPr>
          <t xml:space="preserve">
2 Trucks a day
</t>
        </r>
      </text>
    </comment>
    <comment ref="F39" authorId="0" shapeId="0" xr:uid="{B22E6F3C-5DA2-4031-A28B-B804586680CD}">
      <text>
        <r>
          <rPr>
            <b/>
            <sz val="8"/>
            <color indexed="81"/>
            <rFont val="Tahoma"/>
            <family val="2"/>
          </rPr>
          <t>aemmont:</t>
        </r>
        <r>
          <rPr>
            <sz val="8"/>
            <color indexed="81"/>
            <rFont val="Tahoma"/>
            <family val="2"/>
          </rPr>
          <t xml:space="preserve">
1 Truck a day
</t>
        </r>
      </text>
    </comment>
    <comment ref="G39" authorId="0" shapeId="0" xr:uid="{3A374C46-146F-4CD4-86CB-102593662B5F}">
      <text>
        <r>
          <rPr>
            <b/>
            <sz val="8"/>
            <color indexed="81"/>
            <rFont val="Tahoma"/>
            <family val="2"/>
          </rPr>
          <t>aemmont:</t>
        </r>
        <r>
          <rPr>
            <sz val="8"/>
            <color indexed="81"/>
            <rFont val="Tahoma"/>
            <family val="2"/>
          </rPr>
          <t xml:space="preserve">
1 truck every 2 days</t>
        </r>
      </text>
    </comment>
    <comment ref="H39" authorId="0" shapeId="0" xr:uid="{E6915A3F-A28A-4E2D-8B62-4E678F161741}">
      <text>
        <r>
          <rPr>
            <b/>
            <sz val="8"/>
            <color indexed="81"/>
            <rFont val="Tahoma"/>
            <family val="2"/>
          </rPr>
          <t>aemmont:</t>
        </r>
        <r>
          <rPr>
            <sz val="8"/>
            <color indexed="81"/>
            <rFont val="Tahoma"/>
            <family val="2"/>
          </rPr>
          <t xml:space="preserve">
1 truck every third day</t>
        </r>
      </text>
    </comment>
    <comment ref="I39" authorId="0" shapeId="0" xr:uid="{F5796019-D11E-4515-BB15-6CF7E564CDAB}">
      <text>
        <r>
          <rPr>
            <b/>
            <sz val="8"/>
            <color indexed="81"/>
            <rFont val="Tahoma"/>
            <family val="2"/>
          </rPr>
          <t>aemmont:</t>
        </r>
        <r>
          <rPr>
            <sz val="8"/>
            <color indexed="81"/>
            <rFont val="Tahoma"/>
            <family val="2"/>
          </rPr>
          <t xml:space="preserve">
1 truck every fourth day</t>
        </r>
      </text>
    </comment>
    <comment ref="J39" authorId="0" shapeId="0" xr:uid="{9E57B71A-DB24-405C-8D54-510128D6BA2F}">
      <text>
        <r>
          <rPr>
            <b/>
            <sz val="8"/>
            <color indexed="81"/>
            <rFont val="Tahoma"/>
            <family val="2"/>
          </rPr>
          <t>aemmont:</t>
        </r>
        <r>
          <rPr>
            <sz val="8"/>
            <color indexed="81"/>
            <rFont val="Tahoma"/>
            <family val="2"/>
          </rPr>
          <t xml:space="preserve">
1 truck every fifth day</t>
        </r>
      </text>
    </comment>
  </commentList>
</comments>
</file>

<file path=xl/sharedStrings.xml><?xml version="1.0" encoding="utf-8"?>
<sst xmlns="http://schemas.openxmlformats.org/spreadsheetml/2006/main" count="815" uniqueCount="414">
  <si>
    <t>Document Format Revision History</t>
  </si>
  <si>
    <t>Doc. #</t>
  </si>
  <si>
    <t>Revision</t>
  </si>
  <si>
    <t>Reason</t>
  </si>
  <si>
    <t>Effective Date</t>
  </si>
  <si>
    <t>Doc. Control Approval</t>
  </si>
  <si>
    <t>Author</t>
  </si>
  <si>
    <t>Mgr./Dir. Approval</t>
  </si>
  <si>
    <t>IR</t>
  </si>
  <si>
    <t>New form</t>
  </si>
  <si>
    <t xml:space="preserve"> </t>
  </si>
  <si>
    <r>
      <rPr>
        <b/>
        <sz val="10"/>
        <color rgb="FF0000FF"/>
        <rFont val="Arial"/>
        <family val="2"/>
      </rPr>
      <t>***</t>
    </r>
    <r>
      <rPr>
        <sz val="10"/>
        <rFont val="Arial"/>
        <family val="2"/>
      </rPr>
      <t xml:space="preserve">FIELDS HIGHLIGHTED IN GRAY ARE MANDATORY; data MUST be entered into gray fields prior to submission or pdf will be returned to supplier. </t>
    </r>
  </si>
  <si>
    <t>Proposal:</t>
  </si>
  <si>
    <t>Concept/quote:</t>
  </si>
  <si>
    <t>1A</t>
  </si>
  <si>
    <t>Prototype:</t>
  </si>
  <si>
    <t>1B</t>
  </si>
  <si>
    <t>Production:</t>
  </si>
  <si>
    <t>1C</t>
  </si>
  <si>
    <t>Rev Level:</t>
  </si>
  <si>
    <t>1D</t>
  </si>
  <si>
    <t>1E</t>
  </si>
  <si>
    <t>Supplier Name</t>
  </si>
  <si>
    <t>1F</t>
  </si>
  <si>
    <t>Date Revised:</t>
  </si>
  <si>
    <t>1G</t>
  </si>
  <si>
    <t>1H</t>
  </si>
  <si>
    <t>Supplier Plant Location:</t>
  </si>
  <si>
    <t>1I</t>
  </si>
  <si>
    <t>Start of Production Date:</t>
  </si>
  <si>
    <t>1J</t>
  </si>
  <si>
    <t>Supplier Contact:</t>
  </si>
  <si>
    <t>1K</t>
  </si>
  <si>
    <t>Component Annual Volume</t>
  </si>
  <si>
    <t>1L</t>
  </si>
  <si>
    <t>Phone:</t>
  </si>
  <si>
    <t>1M</t>
  </si>
  <si>
    <t>Section 1</t>
  </si>
  <si>
    <t>Component Daily Volume</t>
  </si>
  <si>
    <t>1N</t>
  </si>
  <si>
    <t>Fax:</t>
  </si>
  <si>
    <t>1O</t>
  </si>
  <si>
    <t>1P</t>
  </si>
  <si>
    <t>E-mail:</t>
  </si>
  <si>
    <t>1Q</t>
  </si>
  <si>
    <t>PART INFORMATION</t>
  </si>
  <si>
    <t>Part Dimensions:</t>
  </si>
  <si>
    <t>Section 2</t>
  </si>
  <si>
    <t>Tool#</t>
  </si>
  <si>
    <t>Length (in.)</t>
  </si>
  <si>
    <t>Width (in.)</t>
  </si>
  <si>
    <t>Height (in.)</t>
  </si>
  <si>
    <t>2A</t>
  </si>
  <si>
    <t>2B</t>
  </si>
  <si>
    <t>2C</t>
  </si>
  <si>
    <t>2D</t>
  </si>
  <si>
    <t>2E</t>
  </si>
  <si>
    <t>2F</t>
  </si>
  <si>
    <t>Part Weight (lbs.)</t>
  </si>
  <si>
    <t>2G</t>
  </si>
  <si>
    <t>PRIMARY CONTAINER</t>
  </si>
  <si>
    <t>Returnable System Days Assumptions</t>
  </si>
  <si>
    <t xml:space="preserve"> Expendable or Returnable:</t>
  </si>
  <si>
    <t>3A</t>
  </si>
  <si>
    <t>Supplier inventory days:</t>
  </si>
  <si>
    <t>4A</t>
  </si>
  <si>
    <t>Container Model:</t>
  </si>
  <si>
    <t>3B</t>
  </si>
  <si>
    <t>O.D.</t>
  </si>
  <si>
    <t>3G</t>
  </si>
  <si>
    <t>3H</t>
  </si>
  <si>
    <t>3I</t>
  </si>
  <si>
    <t>4B</t>
  </si>
  <si>
    <t>Container Type:</t>
  </si>
  <si>
    <t>3C</t>
  </si>
  <si>
    <t>I.D.</t>
  </si>
  <si>
    <t>3J</t>
  </si>
  <si>
    <t>3K</t>
  </si>
  <si>
    <t>3L</t>
  </si>
  <si>
    <t>In-transit to customer days:</t>
  </si>
  <si>
    <t>4C</t>
  </si>
  <si>
    <t>Section 3</t>
  </si>
  <si>
    <t>Color:</t>
  </si>
  <si>
    <t>3D</t>
  </si>
  <si>
    <t>Tare Weight:</t>
  </si>
  <si>
    <t>3M</t>
  </si>
  <si>
    <t>(lbs.)</t>
  </si>
  <si>
    <t>In-transit from customer days:</t>
  </si>
  <si>
    <t>4D</t>
  </si>
  <si>
    <t>Container Supplier:</t>
  </si>
  <si>
    <t>3E</t>
  </si>
  <si>
    <t>Gross Weight:</t>
  </si>
  <si>
    <t>(lbs.) (parts + packaging)</t>
  </si>
  <si>
    <t>Border Crossing/Consolidation:</t>
  </si>
  <si>
    <t>4E</t>
  </si>
  <si>
    <t>Section 4</t>
  </si>
  <si>
    <t>Parts/Container:</t>
  </si>
  <si>
    <t>3F</t>
  </si>
  <si>
    <t>TC Container #</t>
  </si>
  <si>
    <t>3N</t>
  </si>
  <si>
    <t>Contingency/Other:</t>
  </si>
  <si>
    <t>4F</t>
  </si>
  <si>
    <t>PRIMARY INTERNAL DUNNAGE</t>
  </si>
  <si>
    <t>Total System Days:</t>
  </si>
  <si>
    <t>Section 5</t>
  </si>
  <si>
    <t>Dunnage Expendable or Returnable:</t>
  </si>
  <si>
    <t>5A</t>
  </si>
  <si>
    <t>Shipping Frequency:</t>
  </si>
  <si>
    <t>4H</t>
  </si>
  <si>
    <t>Dunnage Description:</t>
  </si>
  <si>
    <t>5B</t>
  </si>
  <si>
    <t>include qty/container</t>
  </si>
  <si>
    <t>Total Containers in System:</t>
  </si>
  <si>
    <t>Total Pallet Sets in System:</t>
  </si>
  <si>
    <t>Dunnage Supplier:</t>
  </si>
  <si>
    <t>5C</t>
  </si>
  <si>
    <t>Return Ratio:</t>
  </si>
  <si>
    <t>4I</t>
  </si>
  <si>
    <t>to 1</t>
  </si>
  <si>
    <t>PALLET INFORMATION</t>
  </si>
  <si>
    <t>Days on hand of One pallet</t>
  </si>
  <si>
    <t>BACKUP EXPENDABLE INFORMATION</t>
  </si>
  <si>
    <t>Pallet expendable or returnable:</t>
  </si>
  <si>
    <t>6A</t>
  </si>
  <si>
    <t>Total Parts/ Pallet</t>
  </si>
  <si>
    <t>Carton Description/Part #:</t>
  </si>
  <si>
    <t>7A</t>
  </si>
  <si>
    <t>Containers/layer:</t>
  </si>
  <si>
    <t>6B</t>
  </si>
  <si>
    <t>Pallet Loads/Trailer Layer:</t>
  </si>
  <si>
    <t>6C</t>
  </si>
  <si>
    <t>Dunnage Description/Part #:</t>
  </si>
  <si>
    <t>7B</t>
  </si>
  <si>
    <t>Layers of containers/pallet:</t>
  </si>
  <si>
    <t>6D</t>
  </si>
  <si>
    <t>Pallet Loads High/Trailer:</t>
  </si>
  <si>
    <t>6E</t>
  </si>
  <si>
    <t>Pallet Description/Part #:</t>
  </si>
  <si>
    <t>7C</t>
  </si>
  <si>
    <t>Total containers/pallet load:</t>
  </si>
  <si>
    <t>Pallet Loads/Trailer:</t>
  </si>
  <si>
    <t>Section 6</t>
  </si>
  <si>
    <t>6F</t>
  </si>
  <si>
    <t>Total Pallet Wt.</t>
  </si>
  <si>
    <t>Expendable Supplier:</t>
  </si>
  <si>
    <t>7D</t>
  </si>
  <si>
    <t>Expendable PO/Quote #:</t>
  </si>
  <si>
    <t>7E</t>
  </si>
  <si>
    <t>Section 7</t>
  </si>
  <si>
    <t>Overall unit load dimensions:</t>
  </si>
  <si>
    <t>6G</t>
  </si>
  <si>
    <t>6H</t>
  </si>
  <si>
    <t>6I</t>
  </si>
  <si>
    <r>
      <t>Additional Information:</t>
    </r>
    <r>
      <rPr>
        <b/>
        <sz val="10"/>
        <rFont val="Arial"/>
        <family val="2"/>
      </rPr>
      <t xml:space="preserve">  7F</t>
    </r>
  </si>
  <si>
    <t>Pallet Model #:</t>
  </si>
  <si>
    <t>6J</t>
  </si>
  <si>
    <t>Pallet Type and Description:</t>
  </si>
  <si>
    <t>6K</t>
  </si>
  <si>
    <t>6L</t>
  </si>
  <si>
    <t>lbs</t>
  </si>
  <si>
    <t>Lid Model #:</t>
  </si>
  <si>
    <t>6M</t>
  </si>
  <si>
    <t>Lid Type and Description:</t>
  </si>
  <si>
    <t>6N</t>
  </si>
  <si>
    <t>6O</t>
  </si>
  <si>
    <r>
      <rPr>
        <b/>
        <sz val="10"/>
        <rFont val="Arial"/>
        <family val="2"/>
      </rPr>
      <t>Unit load banding method</t>
    </r>
    <r>
      <rPr>
        <sz val="10"/>
        <rFont val="Arial"/>
        <family val="2"/>
      </rPr>
      <t>:</t>
    </r>
  </si>
  <si>
    <t>6P</t>
  </si>
  <si>
    <t>seatbelts or stretch wrap</t>
  </si>
  <si>
    <t>CONTAINER/PALLET IDENTIFICATION (specify: hot stamp, stenciling, ID tag)</t>
  </si>
  <si>
    <t>CONTAINER LOADING INSTRUCTIONS</t>
  </si>
  <si>
    <t>Totes/Bulk Container ID Info:</t>
  </si>
  <si>
    <t>8A</t>
  </si>
  <si>
    <r>
      <t>Provide Detail on Loading/Unloading:</t>
    </r>
    <r>
      <rPr>
        <b/>
        <sz val="10"/>
        <rFont val="Arial"/>
        <family val="2"/>
      </rPr>
      <t xml:space="preserve">  9A</t>
    </r>
  </si>
  <si>
    <t>Verbage:</t>
  </si>
  <si>
    <t>8B</t>
  </si>
  <si>
    <t>Section 8</t>
  </si>
  <si>
    <t>Location:</t>
  </si>
  <si>
    <t>8C</t>
  </si>
  <si>
    <t>Additional Label Info:</t>
  </si>
  <si>
    <t>8D</t>
  </si>
  <si>
    <t>Section 9</t>
  </si>
  <si>
    <t>8E</t>
  </si>
  <si>
    <t>Sequential #:</t>
  </si>
  <si>
    <t>8F</t>
  </si>
  <si>
    <t>Barcode Label Holder:</t>
  </si>
  <si>
    <t>8G</t>
  </si>
  <si>
    <t>Plastic holder or Kennedy Placard</t>
  </si>
  <si>
    <t xml:space="preserve">                                              DRAWING / PICTURE OF PARTS AND PACK</t>
  </si>
  <si>
    <t xml:space="preserve">         CONTAINER CLEANING &amp; MAINTENANCE</t>
  </si>
  <si>
    <t>10A</t>
  </si>
  <si>
    <t>10B</t>
  </si>
  <si>
    <t>Ownership Resp.</t>
  </si>
  <si>
    <t>11A</t>
  </si>
  <si>
    <t>Amount Assumption:</t>
  </si>
  <si>
    <t>11B</t>
  </si>
  <si>
    <t>Frequency:</t>
  </si>
  <si>
    <t>11C</t>
  </si>
  <si>
    <t>Repair/Replacement Rates:</t>
  </si>
  <si>
    <t>11D</t>
  </si>
  <si>
    <t>Section 10</t>
  </si>
  <si>
    <t xml:space="preserve">                       Cleaning instructions and comments:</t>
  </si>
  <si>
    <r>
      <t>Comments/Instructions:</t>
    </r>
    <r>
      <rPr>
        <b/>
        <sz val="10"/>
        <rFont val="Arial"/>
        <family val="2"/>
      </rPr>
      <t xml:space="preserve"> 11E</t>
    </r>
  </si>
  <si>
    <t>Section 11</t>
  </si>
  <si>
    <t>PACKAGING APPROVAL</t>
  </si>
  <si>
    <t>Supplier Packaging Engineer:</t>
  </si>
  <si>
    <t>Supplier Quality Contact:</t>
  </si>
  <si>
    <t>Supplier Materials Contact</t>
  </si>
  <si>
    <t>sign,date,print</t>
  </si>
  <si>
    <t>sign, plant, print</t>
  </si>
  <si>
    <t>Other approval contacts:</t>
  </si>
  <si>
    <t>All suppliers are required to have an expendable packaging back up plan per Global Supplier Standards Manual.</t>
  </si>
  <si>
    <t xml:space="preserve"> ODL PACKAGING DATA FORM (PDF)</t>
  </si>
  <si>
    <t>X</t>
  </si>
  <si>
    <t>1</t>
  </si>
  <si>
    <t>All-Parts Inc.</t>
  </si>
  <si>
    <t>Springfield, IL</t>
  </si>
  <si>
    <t>Joe Smith</t>
  </si>
  <si>
    <t>ODL Plant Location:</t>
  </si>
  <si>
    <t>j.smith@allparts.com</t>
  </si>
  <si>
    <t>ODL Part  No.'s</t>
  </si>
  <si>
    <t>ODL Supplier / Part Name or Description</t>
  </si>
  <si>
    <t>Belt Assy-Buckle RR O/B</t>
  </si>
  <si>
    <t>Returnable</t>
  </si>
  <si>
    <t>Supplier Inventory Days:</t>
  </si>
  <si>
    <t>2415-7</t>
  </si>
  <si>
    <t>ODL Inventory Days:</t>
  </si>
  <si>
    <t>Tote</t>
  </si>
  <si>
    <t>In-Transit to Customer Days:</t>
  </si>
  <si>
    <t>Blue</t>
  </si>
  <si>
    <t>In-Transit from Customer Days:</t>
  </si>
  <si>
    <t>Orbis</t>
  </si>
  <si>
    <t>Expendable</t>
  </si>
  <si>
    <t>Layer Pads, 21 x 12 7/8 poly coated chip, 2 per container</t>
  </si>
  <si>
    <t>USA Packaging</t>
  </si>
  <si>
    <t>Pallet Expendable or Returnable:</t>
  </si>
  <si>
    <t>Corrugated Box</t>
  </si>
  <si>
    <t>Containers/Layer:</t>
  </si>
  <si>
    <t>N/A</t>
  </si>
  <si>
    <t>Layers of Containers/Pallet:</t>
  </si>
  <si>
    <t>Wooden Pallet</t>
  </si>
  <si>
    <t>Total Containers/Pallet Load:</t>
  </si>
  <si>
    <t>Box Supplier Co.</t>
  </si>
  <si>
    <t>Overall Unit Load Dimensions:</t>
  </si>
  <si>
    <r>
      <t>Additional Information:</t>
    </r>
    <r>
      <rPr>
        <b/>
        <sz val="10"/>
        <rFont val="Arial"/>
        <family val="2"/>
      </rPr>
      <t xml:space="preserve"> Back up expendable is to be the Mirror of the returnable or smaller with the same pack density as the returnable container.</t>
    </r>
  </si>
  <si>
    <t>45x48 Journey</t>
  </si>
  <si>
    <t>Plastic Pallet - Returnable</t>
  </si>
  <si>
    <t>45x48 MP2</t>
  </si>
  <si>
    <t>Plastic Lid - Returnable</t>
  </si>
  <si>
    <r>
      <rPr>
        <b/>
        <sz val="10"/>
        <rFont val="Arial"/>
        <family val="2"/>
      </rPr>
      <t>Unit Load Banding Method</t>
    </r>
    <r>
      <rPr>
        <sz val="10"/>
        <rFont val="Arial"/>
        <family val="2"/>
      </rPr>
      <t>:</t>
    </r>
  </si>
  <si>
    <t>Seat belts</t>
  </si>
  <si>
    <t>Hot Stamp: Property of ODL</t>
  </si>
  <si>
    <r>
      <t>Provide Detail on Loading/Unloading:</t>
    </r>
    <r>
      <rPr>
        <b/>
        <sz val="10"/>
        <rFont val="Arial"/>
        <family val="2"/>
      </rPr>
      <t xml:space="preserve">  </t>
    </r>
  </si>
  <si>
    <t>Return to All-Parts Inc. Springfield IL</t>
  </si>
  <si>
    <t>4 sides</t>
  </si>
  <si>
    <t>Black</t>
  </si>
  <si>
    <t>Plastic Holder</t>
  </si>
  <si>
    <t>All-Parts, Inc.</t>
  </si>
  <si>
    <t>1 cent per part</t>
  </si>
  <si>
    <t>As Required</t>
  </si>
  <si>
    <r>
      <t>Comments/Instructions:</t>
    </r>
    <r>
      <rPr>
        <b/>
        <sz val="10"/>
        <rFont val="Arial"/>
        <family val="2"/>
      </rPr>
      <t xml:space="preserve"> </t>
    </r>
  </si>
  <si>
    <t>ODL Packaging Engineer:</t>
  </si>
  <si>
    <t>ODL Quality Contact:</t>
  </si>
  <si>
    <t>ODL Materials Contact:</t>
  </si>
  <si>
    <t>ODL Manufacturing Contact:</t>
  </si>
  <si>
    <t>Corrugated box</t>
  </si>
  <si>
    <t>Bulk box</t>
  </si>
  <si>
    <t>Brown</t>
  </si>
  <si>
    <t>ABC inc</t>
  </si>
  <si>
    <t>45x48 Heat treated</t>
  </si>
  <si>
    <t>Corrugated</t>
  </si>
  <si>
    <r>
      <t>Additional Information:</t>
    </r>
    <r>
      <rPr>
        <b/>
        <sz val="10"/>
        <rFont val="Arial"/>
        <family val="2"/>
      </rPr>
      <t xml:space="preserve"> </t>
    </r>
  </si>
  <si>
    <t>ADDITIONAL EXPENDABLE INFORMATION</t>
  </si>
  <si>
    <t>Expendable corrugated</t>
  </si>
  <si>
    <t>Blocked plywood pallet</t>
  </si>
  <si>
    <t>lbs.</t>
  </si>
  <si>
    <t>Stretch wrap</t>
  </si>
  <si>
    <t>Verbiage:</t>
  </si>
  <si>
    <t>Pallet #</t>
  </si>
  <si>
    <t>sign, date, print</t>
  </si>
  <si>
    <t>Supplier Materials Contact:</t>
  </si>
  <si>
    <t>Container #</t>
  </si>
  <si>
    <t>Product line:</t>
  </si>
  <si>
    <t>Supplier Part #'s</t>
  </si>
  <si>
    <t>Product Group:</t>
  </si>
  <si>
    <t>Blink</t>
  </si>
  <si>
    <t>Blinds</t>
  </si>
  <si>
    <t>Zeeland, MI</t>
  </si>
  <si>
    <t>CONTAINER/PALLET IDENTIFICATION (specify: Labels)</t>
  </si>
  <si>
    <t>Box and Pallet label Info:</t>
  </si>
  <si>
    <t>Additional Info:</t>
  </si>
  <si>
    <r>
      <t xml:space="preserve">Containers tab </t>
    </r>
    <r>
      <rPr>
        <sz val="22"/>
        <color rgb="FFFF0000"/>
        <rFont val="Arial"/>
        <family val="2"/>
      </rPr>
      <t>update!!!</t>
    </r>
  </si>
  <si>
    <r>
      <t xml:space="preserve">Container Codes:
</t>
    </r>
    <r>
      <rPr>
        <sz val="10"/>
        <rFont val="Arial"/>
        <family val="2"/>
      </rPr>
      <t>CB=cardboard box, FB = foam bin, FBG=foam bag, MR=metal rack (frame rack), PT=plastic tote, RP=ropak (pallet box), TB=trim box, TBD=to be determined.</t>
    </r>
  </si>
  <si>
    <t>Truck Stack.</t>
  </si>
  <si>
    <t>Cont Name</t>
  </si>
  <si>
    <t>Container Description</t>
  </si>
  <si>
    <t>Standard or Non-Standard</t>
  </si>
  <si>
    <t>Length (inches) OD</t>
  </si>
  <si>
    <t>Width (inches) OD</t>
  </si>
  <si>
    <t>Height (inches) OD</t>
  </si>
  <si>
    <t>Length (inches) ID</t>
  </si>
  <si>
    <t>Width (inches) ID</t>
  </si>
  <si>
    <t>Height (inches) ID</t>
  </si>
  <si>
    <t>Tare Weight of Container (lbs)</t>
  </si>
  <si>
    <t>Surrogate Cost</t>
  </si>
  <si>
    <t>Unit Load Length</t>
  </si>
  <si>
    <t>Unit Load Width</t>
  </si>
  <si>
    <t>Full Containers per Pallet Load
Enter 1 if not palletized</t>
  </si>
  <si>
    <t>Totes
Lengthwise</t>
  </si>
  <si>
    <t>Totes
Widthwise</t>
  </si>
  <si>
    <t>Totes/Layer</t>
  </si>
  <si>
    <t>Layers/Pallet</t>
  </si>
  <si>
    <t>Footprints  in Truck Length</t>
  </si>
  <si>
    <t>Footprints in Truck Width</t>
  </si>
  <si>
    <t>Footprints in Truck Ht</t>
  </si>
  <si>
    <t>Total Footprints in Truck</t>
  </si>
  <si>
    <t>FULL Cont. truck  pack out 53'</t>
  </si>
  <si>
    <t>EPIC #</t>
  </si>
  <si>
    <t>Returnable or Expendable</t>
  </si>
  <si>
    <t>Returnable Containers</t>
  </si>
  <si>
    <t>Returnable Tote</t>
  </si>
  <si>
    <t>R</t>
  </si>
  <si>
    <t>Armrest</t>
  </si>
  <si>
    <t>1215-7</t>
  </si>
  <si>
    <t>Plastic Tote, 12"x15"x7.5"</t>
  </si>
  <si>
    <t>STD</t>
  </si>
  <si>
    <t>Fasteners</t>
  </si>
  <si>
    <t>2415-5</t>
  </si>
  <si>
    <t>Plastic Tote, 24"x15"x5.5"</t>
  </si>
  <si>
    <t>Mechanism</t>
  </si>
  <si>
    <t>Plastic Tote, 24"x15"x7.5"</t>
  </si>
  <si>
    <t>Headrest</t>
  </si>
  <si>
    <t>3230-25</t>
  </si>
  <si>
    <t>Returnable Bulk Bin, 32"x30"x25"</t>
  </si>
  <si>
    <t>3230-34</t>
  </si>
  <si>
    <t>Returnable Bulk Bin, 32"x30"x34"</t>
  </si>
  <si>
    <t>4845-25</t>
  </si>
  <si>
    <t>Returnable Bulk Bin, 48"x45"x25"</t>
  </si>
  <si>
    <t>4845-34</t>
  </si>
  <si>
    <t>Returnable Bulk Bin, 48"x45"x34"</t>
  </si>
  <si>
    <t>6448-34</t>
  </si>
  <si>
    <t>Returnable Bulk Bin, 64"x48"x34"</t>
  </si>
  <si>
    <t>MISC Expendable Containers</t>
  </si>
  <si>
    <t>E</t>
  </si>
  <si>
    <t>EB1</t>
  </si>
  <si>
    <t>Expendable Box, 9"x9"x5"</t>
  </si>
  <si>
    <t>NON-STD</t>
  </si>
  <si>
    <t>-</t>
  </si>
  <si>
    <t>EB2</t>
  </si>
  <si>
    <t>Expendable Box, 9"x9"x5.25"</t>
  </si>
  <si>
    <t>EB3</t>
  </si>
  <si>
    <t>Expendable Box, 9"x9"x6"</t>
  </si>
  <si>
    <t>EB4</t>
  </si>
  <si>
    <t>Expendable Box, 9"x9"x7"</t>
  </si>
  <si>
    <t>3630</t>
  </si>
  <si>
    <t>Expendable EXPORT Pallet, 36"x30"</t>
  </si>
  <si>
    <t>3230</t>
  </si>
  <si>
    <t>Expendable Pallet, 32"x30"</t>
  </si>
  <si>
    <t>4745</t>
  </si>
  <si>
    <t>Expendable EXPORT Pallet, 47"x45"</t>
  </si>
  <si>
    <t>3636</t>
  </si>
  <si>
    <t>Expendable Pallet, 36"x36"</t>
  </si>
  <si>
    <t>4444</t>
  </si>
  <si>
    <t>Expendable Pallet, 44"x44"</t>
  </si>
  <si>
    <t>4840</t>
  </si>
  <si>
    <t>Expendable Pallet, 48"x40"</t>
  </si>
  <si>
    <t>4845E</t>
  </si>
  <si>
    <t>Expendable Pallet, 48"x45"</t>
  </si>
  <si>
    <t>4845R</t>
  </si>
  <si>
    <t>Returnable Pallet, 48"x45"</t>
  </si>
  <si>
    <t>4845R SFoam</t>
  </si>
  <si>
    <t>Pallet: 48x45 Structural Foam</t>
  </si>
  <si>
    <t>4845R Vac Form</t>
  </si>
  <si>
    <t>Pallet: 48x45 Vacuum form</t>
  </si>
  <si>
    <t>4845R Vac Form Lid</t>
  </si>
  <si>
    <t>Lid:48x45 vacuum form</t>
  </si>
  <si>
    <t>4845R Vac Form Flat</t>
  </si>
  <si>
    <t>Pallet:48x45 vacuum form flat top/bottom-Green stripe</t>
  </si>
  <si>
    <t>4845R Vac Form Lid Flat</t>
  </si>
  <si>
    <t>Hours/Day of Production</t>
  </si>
  <si>
    <t>Bulk Container</t>
  </si>
  <si>
    <t>Delivery Cycle</t>
  </si>
  <si>
    <t>On Line Hours</t>
  </si>
  <si>
    <t>Safety Stock</t>
  </si>
  <si>
    <t>Backup Hours</t>
  </si>
  <si>
    <t>6 hrs = &lt; 50 miles</t>
  </si>
  <si>
    <t>.25 = 4 / day</t>
  </si>
  <si>
    <t>5 = every 5th day</t>
  </si>
  <si>
    <t>SS (6 Hrs)</t>
  </si>
  <si>
    <t>8 hrs = between 50 - 100 miles</t>
  </si>
  <si>
    <t>0.5 = 2 / day</t>
  </si>
  <si>
    <t>Total Hrs (6) Req'd in House</t>
  </si>
  <si>
    <t>12 hrs = &gt; 100 miles</t>
  </si>
  <si>
    <t>1 = 1 / day</t>
  </si>
  <si>
    <t>SS (8 Hrs)</t>
  </si>
  <si>
    <t>2 = every other day</t>
  </si>
  <si>
    <t>Total Hrs (8) Req'd in House</t>
  </si>
  <si>
    <t>3 = every 3rd day</t>
  </si>
  <si>
    <t>SS (12 Hrs)</t>
  </si>
  <si>
    <t>Total Hrs (12) Req'd in House</t>
  </si>
  <si>
    <t>Packaging requirements are detailed in ODL Supplier Standards Manual (Supply Chain management Expectations/Packaging Requirements).</t>
  </si>
  <si>
    <t>All suppliers are required to have an expendable packaging back up plan per Supplier Standards Manual.</t>
  </si>
  <si>
    <t>M.Gale</t>
  </si>
  <si>
    <t>FSCM-001</t>
  </si>
  <si>
    <t>T. Schauder</t>
  </si>
  <si>
    <t>J. Karel</t>
  </si>
  <si>
    <t>ODL inventory days:</t>
  </si>
  <si>
    <t>A</t>
  </si>
  <si>
    <t>M. Gale</t>
  </si>
  <si>
    <t>B**</t>
  </si>
  <si>
    <t>Add special note due to inclusion on ODL supplier website</t>
  </si>
  <si>
    <t>Edits to remove the word "motors"</t>
  </si>
  <si>
    <t>K. St. John</t>
  </si>
  <si>
    <r>
      <rPr>
        <b/>
        <sz val="11"/>
        <color theme="1"/>
        <rFont val="Calibri"/>
        <family val="2"/>
        <scheme val="minor"/>
      </rPr>
      <t xml:space="preserve">** </t>
    </r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This document is posted on the ODL supplier web page at </t>
    </r>
    <r>
      <rPr>
        <u/>
        <sz val="11"/>
        <color rgb="FF0070C0"/>
        <rFont val="Calibri"/>
        <family val="2"/>
        <scheme val="minor"/>
      </rPr>
      <t>https:\\www.odl.com\suppliers</t>
    </r>
    <r>
      <rPr>
        <sz val="11"/>
        <color theme="1"/>
        <rFont val="Calibri"/>
        <family val="2"/>
        <scheme val="minor"/>
      </rPr>
      <t xml:space="preserve"> and any future revisions must be uploaded there as soon as it is issued to the B.O.S.</t>
    </r>
  </si>
  <si>
    <t>Form level: Rev. B (February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</si>
</sst>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lt;=9999999]###\-####;\(###\)\ ###\-####"/>
    <numFmt numFmtId="165" formatCode="mm/dd/yy"/>
    <numFmt numFmtId="166" formatCode="0.000"/>
    <numFmt numFmtId="167" formatCode="0.0"/>
    <numFmt numFmtId="168" formatCode="[$-409]d\-mmm\-yy;@"/>
    <numFmt numFmtId="169" formatCode="&quot;$&quot;#,##0.00"/>
    <numFmt numFmtId="170" formatCode="mm/dd/yy;@"/>
  </numFmts>
  <fonts count="5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u/>
      <sz val="11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sz val="11"/>
      <color indexed="12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i/>
      <sz val="10"/>
      <color indexed="10"/>
      <name val="Arial"/>
      <family val="2"/>
    </font>
    <font>
      <sz val="9"/>
      <name val="Arial"/>
      <family val="2"/>
    </font>
    <font>
      <b/>
      <u/>
      <sz val="11"/>
      <color indexed="81"/>
      <name val="Arial"/>
      <family val="2"/>
    </font>
    <font>
      <b/>
      <sz val="8"/>
      <color indexed="81"/>
      <name val="Arial"/>
      <family val="2"/>
    </font>
    <font>
      <b/>
      <sz val="10"/>
      <color indexed="81"/>
      <name val="Arial"/>
      <family val="2"/>
    </font>
    <font>
      <sz val="8"/>
      <color indexed="81"/>
      <name val="Tahoma"/>
      <family val="2"/>
    </font>
    <font>
      <b/>
      <u/>
      <sz val="10"/>
      <color indexed="8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11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rgb="FF2638BE"/>
      <name val="Arial"/>
      <family val="2"/>
    </font>
    <font>
      <b/>
      <sz val="10"/>
      <color rgb="FF2638BE"/>
      <name val="Arial"/>
      <family val="2"/>
    </font>
    <font>
      <sz val="22"/>
      <color rgb="FFFF000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3" fillId="4" borderId="0" applyNumberFormat="0" applyBorder="0" applyAlignment="0" applyProtection="0"/>
    <xf numFmtId="0" fontId="4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</cellStyleXfs>
  <cellXfs count="633">
    <xf numFmtId="0" fontId="0" fillId="0" borderId="0" xfId="0"/>
    <xf numFmtId="0" fontId="5" fillId="0" borderId="0" xfId="2" applyFont="1"/>
    <xf numFmtId="0" fontId="4" fillId="5" borderId="0" xfId="2" applyFill="1"/>
    <xf numFmtId="0" fontId="5" fillId="5" borderId="0" xfId="2" applyFont="1" applyFill="1"/>
    <xf numFmtId="0" fontId="9" fillId="5" borderId="0" xfId="2" applyFont="1" applyFill="1"/>
    <xf numFmtId="0" fontId="5" fillId="6" borderId="7" xfId="2" applyFont="1" applyFill="1" applyBorder="1" applyAlignment="1">
      <alignment horizontal="center"/>
    </xf>
    <xf numFmtId="0" fontId="5" fillId="6" borderId="0" xfId="2" applyFont="1" applyFill="1" applyAlignment="1">
      <alignment horizontal="center"/>
    </xf>
    <xf numFmtId="0" fontId="10" fillId="6" borderId="8" xfId="2" applyFont="1" applyFill="1" applyBorder="1"/>
    <xf numFmtId="0" fontId="1" fillId="0" borderId="4" xfId="2" applyFont="1" applyBorder="1" applyAlignment="1">
      <alignment horizontal="right"/>
    </xf>
    <xf numFmtId="0" fontId="11" fillId="0" borderId="5" xfId="2" applyFont="1" applyBorder="1"/>
    <xf numFmtId="0" fontId="7" fillId="0" borderId="5" xfId="2" applyFont="1" applyBorder="1" applyAlignment="1">
      <alignment horizontal="right" vertical="center"/>
    </xf>
    <xf numFmtId="0" fontId="1" fillId="0" borderId="5" xfId="2" applyFont="1" applyBorder="1" applyAlignment="1">
      <alignment horizontal="right"/>
    </xf>
    <xf numFmtId="0" fontId="7" fillId="5" borderId="0" xfId="3" applyFill="1"/>
    <xf numFmtId="0" fontId="11" fillId="0" borderId="0" xfId="2" applyFont="1"/>
    <xf numFmtId="0" fontId="1" fillId="0" borderId="7" xfId="2" applyFont="1" applyBorder="1" applyAlignment="1">
      <alignment horizontal="right"/>
    </xf>
    <xf numFmtId="49" fontId="12" fillId="0" borderId="5" xfId="2" applyNumberFormat="1" applyFont="1" applyBorder="1" applyAlignment="1" applyProtection="1">
      <alignment wrapText="1"/>
      <protection locked="0"/>
    </xf>
    <xf numFmtId="49" fontId="13" fillId="0" borderId="0" xfId="2" applyNumberFormat="1" applyFont="1" applyAlignment="1" applyProtection="1">
      <alignment horizontal="left" wrapText="1"/>
      <protection locked="0"/>
    </xf>
    <xf numFmtId="0" fontId="1" fillId="0" borderId="0" xfId="2" applyFont="1" applyAlignment="1">
      <alignment horizontal="right"/>
    </xf>
    <xf numFmtId="49" fontId="12" fillId="0" borderId="0" xfId="2" applyNumberFormat="1" applyFont="1" applyAlignment="1" applyProtection="1">
      <alignment wrapText="1"/>
      <protection locked="0"/>
    </xf>
    <xf numFmtId="0" fontId="9" fillId="0" borderId="0" xfId="2" applyFont="1" applyAlignment="1">
      <alignment horizontal="right"/>
    </xf>
    <xf numFmtId="49" fontId="12" fillId="0" borderId="16" xfId="2" applyNumberFormat="1" applyFont="1" applyBorder="1" applyAlignment="1" applyProtection="1">
      <alignment horizontal="center"/>
      <protection locked="0"/>
    </xf>
    <xf numFmtId="49" fontId="12" fillId="0" borderId="8" xfId="2" applyNumberFormat="1" applyFont="1" applyBorder="1" applyAlignment="1" applyProtection="1">
      <alignment horizontal="center"/>
      <protection locked="0"/>
    </xf>
    <xf numFmtId="0" fontId="1" fillId="0" borderId="0" xfId="2" applyFont="1" applyAlignment="1">
      <alignment horizontal="right" vertical="center"/>
    </xf>
    <xf numFmtId="165" fontId="12" fillId="0" borderId="8" xfId="2" applyNumberFormat="1" applyFont="1" applyBorder="1" applyAlignment="1" applyProtection="1">
      <alignment horizontal="center"/>
      <protection locked="0"/>
    </xf>
    <xf numFmtId="0" fontId="9" fillId="4" borderId="0" xfId="1" applyFont="1" applyAlignment="1">
      <alignment horizontal="center"/>
    </xf>
    <xf numFmtId="0" fontId="1" fillId="0" borderId="9" xfId="2" applyFont="1" applyBorder="1" applyAlignment="1">
      <alignment horizontal="right"/>
    </xf>
    <xf numFmtId="49" fontId="12" fillId="0" borderId="10" xfId="2" applyNumberFormat="1" applyFont="1" applyBorder="1" applyAlignment="1" applyProtection="1">
      <alignment wrapText="1"/>
      <protection locked="0"/>
    </xf>
    <xf numFmtId="49" fontId="13" fillId="0" borderId="10" xfId="2" applyNumberFormat="1" applyFont="1" applyBorder="1" applyAlignment="1" applyProtection="1">
      <alignment horizontal="left" wrapText="1"/>
      <protection locked="0"/>
    </xf>
    <xf numFmtId="0" fontId="1" fillId="0" borderId="10" xfId="2" applyFont="1" applyBorder="1" applyAlignment="1">
      <alignment horizontal="right" vertical="center"/>
    </xf>
    <xf numFmtId="0" fontId="5" fillId="0" borderId="10" xfId="2" applyFont="1" applyBorder="1"/>
    <xf numFmtId="0" fontId="5" fillId="0" borderId="11" xfId="2" applyFont="1" applyBorder="1"/>
    <xf numFmtId="0" fontId="5" fillId="8" borderId="7" xfId="2" applyFont="1" applyFill="1" applyBorder="1"/>
    <xf numFmtId="0" fontId="5" fillId="8" borderId="0" xfId="2" applyFont="1" applyFill="1"/>
    <xf numFmtId="0" fontId="5" fillId="8" borderId="8" xfId="2" applyFont="1" applyFill="1" applyBorder="1"/>
    <xf numFmtId="0" fontId="9" fillId="9" borderId="4" xfId="2" applyFont="1" applyFill="1" applyBorder="1"/>
    <xf numFmtId="0" fontId="5" fillId="0" borderId="5" xfId="2" applyFont="1" applyBorder="1"/>
    <xf numFmtId="0" fontId="9" fillId="0" borderId="5" xfId="2" applyFont="1" applyBorder="1" applyAlignment="1">
      <alignment horizontal="center"/>
    </xf>
    <xf numFmtId="0" fontId="7" fillId="0" borderId="5" xfId="2" applyFont="1" applyBorder="1"/>
    <xf numFmtId="0" fontId="1" fillId="0" borderId="5" xfId="2" applyFont="1" applyBorder="1"/>
    <xf numFmtId="0" fontId="7" fillId="0" borderId="6" xfId="2" applyFont="1" applyBorder="1"/>
    <xf numFmtId="0" fontId="1" fillId="0" borderId="4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7" fillId="0" borderId="0" xfId="2" applyFont="1"/>
    <xf numFmtId="0" fontId="1" fillId="0" borderId="0" xfId="2" applyFont="1" applyAlignment="1">
      <alignment horizontal="center"/>
    </xf>
    <xf numFmtId="0" fontId="1" fillId="0" borderId="8" xfId="2" applyFont="1" applyBorder="1" applyAlignment="1">
      <alignment horizontal="center"/>
    </xf>
    <xf numFmtId="1" fontId="12" fillId="2" borderId="18" xfId="2" applyNumberFormat="1" applyFont="1" applyFill="1" applyBorder="1" applyAlignment="1" applyProtection="1">
      <alignment horizontal="center" vertical="center"/>
      <protection locked="0"/>
    </xf>
    <xf numFmtId="49" fontId="12" fillId="0" borderId="21" xfId="2" applyNumberFormat="1" applyFont="1" applyBorder="1" applyAlignment="1" applyProtection="1">
      <alignment horizontal="center"/>
      <protection locked="0"/>
    </xf>
    <xf numFmtId="166" fontId="13" fillId="2" borderId="22" xfId="2" applyNumberFormat="1" applyFont="1" applyFill="1" applyBorder="1" applyAlignment="1" applyProtection="1">
      <alignment horizontal="center" vertical="top" wrapText="1"/>
      <protection locked="0"/>
    </xf>
    <xf numFmtId="166" fontId="13" fillId="2" borderId="21" xfId="2" applyNumberFormat="1" applyFont="1" applyFill="1" applyBorder="1" applyAlignment="1" applyProtection="1">
      <alignment horizontal="center" vertical="top" wrapText="1"/>
      <protection locked="0"/>
    </xf>
    <xf numFmtId="1" fontId="12" fillId="0" borderId="18" xfId="2" applyNumberFormat="1" applyFont="1" applyBorder="1" applyAlignment="1" applyProtection="1">
      <alignment horizontal="center" vertical="center"/>
      <protection locked="0"/>
    </xf>
    <xf numFmtId="1" fontId="12" fillId="0" borderId="23" xfId="2" applyNumberFormat="1" applyFont="1" applyBorder="1" applyAlignment="1" applyProtection="1">
      <alignment horizontal="center" vertical="center"/>
      <protection locked="0"/>
    </xf>
    <xf numFmtId="49" fontId="12" fillId="0" borderId="25" xfId="2" applyNumberFormat="1" applyFont="1" applyBorder="1" applyAlignment="1" applyProtection="1">
      <alignment horizontal="left"/>
      <protection locked="0"/>
    </xf>
    <xf numFmtId="166" fontId="13" fillId="2" borderId="26" xfId="2" applyNumberFormat="1" applyFont="1" applyFill="1" applyBorder="1" applyAlignment="1" applyProtection="1">
      <alignment horizontal="center" vertical="top" wrapText="1"/>
      <protection locked="0"/>
    </xf>
    <xf numFmtId="0" fontId="1" fillId="0" borderId="10" xfId="2" applyFont="1" applyBorder="1" applyAlignment="1">
      <alignment horizontal="right"/>
    </xf>
    <xf numFmtId="0" fontId="13" fillId="0" borderId="11" xfId="2" applyFont="1" applyBorder="1" applyAlignment="1" applyProtection="1">
      <alignment horizontal="center"/>
      <protection locked="0"/>
    </xf>
    <xf numFmtId="0" fontId="9" fillId="9" borderId="4" xfId="2" applyFont="1" applyFill="1" applyBorder="1" applyAlignment="1">
      <alignment horizontal="left"/>
    </xf>
    <xf numFmtId="0" fontId="15" fillId="0" borderId="5" xfId="2" applyFont="1" applyBorder="1" applyAlignment="1" applyProtection="1">
      <alignment horizontal="left"/>
      <protection locked="0"/>
    </xf>
    <xf numFmtId="0" fontId="15" fillId="0" borderId="0" xfId="2" applyFont="1" applyAlignment="1" applyProtection="1">
      <alignment horizontal="left"/>
      <protection locked="0"/>
    </xf>
    <xf numFmtId="166" fontId="13" fillId="2" borderId="27" xfId="2" applyNumberFormat="1" applyFont="1" applyFill="1" applyBorder="1" applyAlignment="1" applyProtection="1">
      <alignment horizontal="center" vertical="top" wrapText="1"/>
      <protection locked="0"/>
    </xf>
    <xf numFmtId="166" fontId="13" fillId="0" borderId="22" xfId="2" applyNumberFormat="1" applyFont="1" applyBorder="1" applyAlignment="1" applyProtection="1">
      <alignment horizontal="center" vertical="top" wrapText="1"/>
      <protection locked="0"/>
    </xf>
    <xf numFmtId="166" fontId="13" fillId="0" borderId="27" xfId="2" applyNumberFormat="1" applyFont="1" applyBorder="1" applyAlignment="1" applyProtection="1">
      <alignment horizontal="center" vertical="top" wrapText="1"/>
      <protection locked="0"/>
    </xf>
    <xf numFmtId="166" fontId="1" fillId="0" borderId="0" xfId="2" applyNumberFormat="1" applyFont="1" applyAlignment="1" applyProtection="1">
      <alignment horizontal="left" vertical="top" wrapText="1"/>
      <protection locked="0"/>
    </xf>
    <xf numFmtId="166" fontId="13" fillId="0" borderId="0" xfId="2" applyNumberFormat="1" applyFont="1" applyAlignment="1" applyProtection="1">
      <alignment horizontal="center" vertical="top" wrapText="1"/>
      <protection locked="0"/>
    </xf>
    <xf numFmtId="0" fontId="1" fillId="0" borderId="0" xfId="2" applyFont="1"/>
    <xf numFmtId="0" fontId="7" fillId="0" borderId="8" xfId="2" applyFont="1" applyBorder="1"/>
    <xf numFmtId="0" fontId="9" fillId="9" borderId="7" xfId="2" applyFont="1" applyFill="1" applyBorder="1" applyAlignment="1">
      <alignment horizontal="left"/>
    </xf>
    <xf numFmtId="0" fontId="9" fillId="9" borderId="0" xfId="2" applyFont="1" applyFill="1" applyAlignment="1">
      <alignment horizontal="left"/>
    </xf>
    <xf numFmtId="0" fontId="5" fillId="0" borderId="9" xfId="2" applyFont="1" applyBorder="1"/>
    <xf numFmtId="0" fontId="7" fillId="0" borderId="10" xfId="2" applyFont="1" applyBorder="1" applyAlignment="1">
      <alignment horizontal="right"/>
    </xf>
    <xf numFmtId="0" fontId="12" fillId="0" borderId="0" xfId="2" applyFont="1" applyAlignment="1">
      <alignment vertical="top" wrapText="1"/>
    </xf>
    <xf numFmtId="0" fontId="7" fillId="0" borderId="0" xfId="2" applyFont="1" applyAlignment="1">
      <alignment horizontal="right"/>
    </xf>
    <xf numFmtId="1" fontId="18" fillId="0" borderId="21" xfId="2" applyNumberFormat="1" applyFont="1" applyBorder="1" applyAlignment="1">
      <alignment horizontal="center"/>
    </xf>
    <xf numFmtId="1" fontId="19" fillId="0" borderId="0" xfId="2" applyNumberFormat="1" applyFont="1" applyAlignment="1">
      <alignment horizontal="left"/>
    </xf>
    <xf numFmtId="0" fontId="7" fillId="0" borderId="4" xfId="2" applyFont="1" applyBorder="1"/>
    <xf numFmtId="0" fontId="1" fillId="0" borderId="5" xfId="2" applyFont="1" applyBorder="1" applyAlignment="1">
      <alignment horizontal="right" vertical="center"/>
    </xf>
    <xf numFmtId="1" fontId="13" fillId="0" borderId="3" xfId="2" applyNumberFormat="1" applyFont="1" applyBorder="1" applyAlignment="1" applyProtection="1">
      <alignment horizontal="center" vertical="center"/>
      <protection locked="0"/>
    </xf>
    <xf numFmtId="0" fontId="13" fillId="0" borderId="0" xfId="2" applyFont="1" applyAlignment="1">
      <alignment vertical="top" wrapText="1"/>
    </xf>
    <xf numFmtId="0" fontId="1" fillId="0" borderId="7" xfId="2" applyFont="1" applyBorder="1" applyAlignment="1">
      <alignment horizontal="center" vertical="center" wrapText="1"/>
    </xf>
    <xf numFmtId="1" fontId="13" fillId="0" borderId="2" xfId="2" applyNumberFormat="1" applyFont="1" applyBorder="1" applyAlignment="1" applyProtection="1">
      <alignment horizontal="center" vertical="center"/>
      <protection locked="0"/>
    </xf>
    <xf numFmtId="0" fontId="1" fillId="0" borderId="9" xfId="2" applyFont="1" applyBorder="1" applyAlignment="1">
      <alignment horizontal="right" vertical="center"/>
    </xf>
    <xf numFmtId="0" fontId="12" fillId="0" borderId="10" xfId="2" applyFont="1" applyBorder="1" applyAlignment="1">
      <alignment vertical="top" wrapText="1"/>
    </xf>
    <xf numFmtId="0" fontId="20" fillId="0" borderId="10" xfId="2" applyFont="1" applyBorder="1" applyAlignment="1">
      <alignment horizontal="center" vertical="top" wrapText="1"/>
    </xf>
    <xf numFmtId="167" fontId="1" fillId="0" borderId="9" xfId="2" applyNumberFormat="1" applyFont="1" applyBorder="1" applyAlignment="1">
      <alignment horizontal="right"/>
    </xf>
    <xf numFmtId="1" fontId="12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2" applyFont="1" applyBorder="1" applyAlignment="1" applyProtection="1">
      <alignment vertical="center" wrapText="1"/>
      <protection locked="0"/>
    </xf>
    <xf numFmtId="0" fontId="21" fillId="0" borderId="5" xfId="5" applyNumberFormat="1" applyFont="1" applyFill="1" applyBorder="1" applyAlignment="1" applyProtection="1">
      <alignment vertical="center"/>
    </xf>
    <xf numFmtId="0" fontId="5" fillId="0" borderId="5" xfId="2" applyFont="1" applyBorder="1" applyAlignment="1">
      <alignment horizontal="right"/>
    </xf>
    <xf numFmtId="0" fontId="17" fillId="0" borderId="5" xfId="2" applyFont="1" applyBorder="1" applyProtection="1">
      <protection locked="0"/>
    </xf>
    <xf numFmtId="49" fontId="13" fillId="2" borderId="22" xfId="2" applyNumberFormat="1" applyFont="1" applyFill="1" applyBorder="1" applyAlignment="1" applyProtection="1">
      <alignment horizontal="center"/>
      <protection locked="0"/>
    </xf>
    <xf numFmtId="0" fontId="17" fillId="0" borderId="0" xfId="2" applyFont="1" applyProtection="1">
      <protection locked="0"/>
    </xf>
    <xf numFmtId="2" fontId="9" fillId="10" borderId="38" xfId="2" applyNumberFormat="1" applyFont="1" applyFill="1" applyBorder="1" applyAlignment="1">
      <alignment horizontal="center"/>
    </xf>
    <xf numFmtId="0" fontId="17" fillId="0" borderId="8" xfId="2" applyFont="1" applyBorder="1" applyProtection="1">
      <protection locked="0"/>
    </xf>
    <xf numFmtId="0" fontId="22" fillId="0" borderId="7" xfId="5" applyNumberFormat="1" applyFont="1" applyFill="1" applyBorder="1" applyAlignment="1" applyProtection="1">
      <alignment horizontal="right" vertical="center"/>
    </xf>
    <xf numFmtId="0" fontId="1" fillId="0" borderId="41" xfId="2" applyFont="1" applyBorder="1" applyAlignment="1">
      <alignment horizontal="right"/>
    </xf>
    <xf numFmtId="1" fontId="12" fillId="2" borderId="21" xfId="2" applyNumberFormat="1" applyFont="1" applyFill="1" applyBorder="1" applyAlignment="1" applyProtection="1">
      <alignment horizontal="center"/>
      <protection locked="0"/>
    </xf>
    <xf numFmtId="0" fontId="5" fillId="0" borderId="8" xfId="2" applyFont="1" applyBorder="1"/>
    <xf numFmtId="0" fontId="9" fillId="0" borderId="22" xfId="2" applyFont="1" applyBorder="1"/>
    <xf numFmtId="0" fontId="5" fillId="0" borderId="7" xfId="2" applyFont="1" applyBorder="1"/>
    <xf numFmtId="0" fontId="23" fillId="0" borderId="0" xfId="2" applyFont="1"/>
    <xf numFmtId="0" fontId="12" fillId="0" borderId="0" xfId="2" applyFont="1" applyProtection="1">
      <protection locked="0"/>
    </xf>
    <xf numFmtId="0" fontId="5" fillId="0" borderId="0" xfId="2" applyFont="1" applyAlignment="1">
      <alignment horizontal="right"/>
    </xf>
    <xf numFmtId="0" fontId="18" fillId="0" borderId="13" xfId="5" applyNumberFormat="1" applyFont="1" applyFill="1" applyBorder="1" applyAlignment="1" applyProtection="1">
      <alignment horizontal="center" vertical="center"/>
    </xf>
    <xf numFmtId="0" fontId="1" fillId="0" borderId="0" xfId="2" applyFont="1" applyAlignment="1" applyProtection="1">
      <alignment wrapText="1"/>
      <protection locked="0"/>
    </xf>
    <xf numFmtId="0" fontId="12" fillId="0" borderId="8" xfId="2" applyFont="1" applyBorder="1" applyAlignment="1">
      <alignment horizontal="center" vertical="top" wrapText="1"/>
    </xf>
    <xf numFmtId="0" fontId="5" fillId="0" borderId="15" xfId="2" applyFont="1" applyBorder="1" applyAlignment="1">
      <alignment horizontal="center"/>
    </xf>
    <xf numFmtId="0" fontId="12" fillId="0" borderId="0" xfId="2" applyFont="1" applyAlignment="1" applyProtection="1">
      <alignment wrapText="1"/>
      <protection locked="0"/>
    </xf>
    <xf numFmtId="0" fontId="12" fillId="0" borderId="8" xfId="2" applyFont="1" applyBorder="1" applyAlignment="1" applyProtection="1">
      <alignment wrapText="1"/>
      <protection locked="0"/>
    </xf>
    <xf numFmtId="0" fontId="1" fillId="0" borderId="0" xfId="2" applyFont="1" applyAlignment="1">
      <alignment horizontal="left"/>
    </xf>
    <xf numFmtId="0" fontId="21" fillId="0" borderId="8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right"/>
    </xf>
    <xf numFmtId="0" fontId="12" fillId="0" borderId="11" xfId="2" applyFont="1" applyBorder="1" applyAlignment="1">
      <alignment horizontal="center" vertical="top" wrapText="1"/>
    </xf>
    <xf numFmtId="0" fontId="1" fillId="0" borderId="44" xfId="2" applyFont="1" applyBorder="1" applyAlignment="1">
      <alignment horizontal="right"/>
    </xf>
    <xf numFmtId="0" fontId="5" fillId="8" borderId="37" xfId="2" applyFont="1" applyFill="1" applyBorder="1"/>
    <xf numFmtId="0" fontId="5" fillId="8" borderId="10" xfId="2" applyFont="1" applyFill="1" applyBorder="1"/>
    <xf numFmtId="0" fontId="5" fillId="8" borderId="45" xfId="2" applyFont="1" applyFill="1" applyBorder="1"/>
    <xf numFmtId="0" fontId="5" fillId="8" borderId="46" xfId="2" applyFont="1" applyFill="1" applyBorder="1"/>
    <xf numFmtId="0" fontId="1" fillId="0" borderId="4" xfId="2" applyFont="1" applyBorder="1" applyAlignment="1">
      <alignment horizontal="left"/>
    </xf>
    <xf numFmtId="0" fontId="1" fillId="0" borderId="5" xfId="2" applyFont="1" applyBorder="1" applyAlignment="1">
      <alignment horizontal="center"/>
    </xf>
    <xf numFmtId="0" fontId="9" fillId="9" borderId="0" xfId="2" applyFont="1" applyFill="1" applyAlignment="1">
      <alignment horizontal="center"/>
    </xf>
    <xf numFmtId="0" fontId="9" fillId="9" borderId="8" xfId="2" applyFont="1" applyFill="1" applyBorder="1" applyAlignment="1">
      <alignment horizontal="center"/>
    </xf>
    <xf numFmtId="0" fontId="1" fillId="0" borderId="7" xfId="2" applyFont="1" applyBorder="1" applyAlignment="1" applyProtection="1">
      <alignment horizontal="right" vertical="center"/>
      <protection locked="0"/>
    </xf>
    <xf numFmtId="0" fontId="11" fillId="0" borderId="37" xfId="2" applyFont="1" applyBorder="1" applyAlignment="1" applyProtection="1">
      <alignment horizontal="center" vertical="center"/>
      <protection locked="0"/>
    </xf>
    <xf numFmtId="0" fontId="11" fillId="0" borderId="45" xfId="2" applyFont="1" applyBorder="1" applyAlignment="1" applyProtection="1">
      <alignment horizontal="center" vertical="center"/>
      <protection locked="0"/>
    </xf>
    <xf numFmtId="0" fontId="11" fillId="0" borderId="46" xfId="2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>
      <alignment horizontal="left"/>
    </xf>
    <xf numFmtId="49" fontId="5" fillId="0" borderId="0" xfId="2" applyNumberFormat="1" applyFont="1" applyAlignment="1">
      <alignment horizontal="right"/>
    </xf>
    <xf numFmtId="0" fontId="9" fillId="0" borderId="4" xfId="2" applyFont="1" applyBorder="1" applyAlignment="1" applyProtection="1">
      <alignment horizontal="left"/>
      <protection locked="0"/>
    </xf>
    <xf numFmtId="0" fontId="9" fillId="0" borderId="5" xfId="2" applyFont="1" applyBorder="1" applyAlignment="1" applyProtection="1">
      <alignment horizontal="left"/>
      <protection locked="0"/>
    </xf>
    <xf numFmtId="0" fontId="9" fillId="0" borderId="6" xfId="2" applyFont="1" applyBorder="1"/>
    <xf numFmtId="0" fontId="9" fillId="0" borderId="0" xfId="2" applyFont="1" applyAlignment="1">
      <alignment horizontal="left"/>
    </xf>
    <xf numFmtId="0" fontId="5" fillId="0" borderId="8" xfId="2" applyFont="1" applyBorder="1" applyAlignment="1">
      <alignment horizontal="right"/>
    </xf>
    <xf numFmtId="0" fontId="9" fillId="0" borderId="4" xfId="2" applyFont="1" applyBorder="1"/>
    <xf numFmtId="0" fontId="9" fillId="0" borderId="4" xfId="2" applyFont="1" applyBorder="1" applyProtection="1">
      <protection locked="0"/>
    </xf>
    <xf numFmtId="0" fontId="5" fillId="0" borderId="5" xfId="2" applyFont="1" applyBorder="1" applyProtection="1">
      <protection locked="0"/>
    </xf>
    <xf numFmtId="0" fontId="9" fillId="0" borderId="5" xfId="2" applyFont="1" applyBorder="1"/>
    <xf numFmtId="0" fontId="5" fillId="0" borderId="6" xfId="2" applyFont="1" applyBorder="1" applyAlignment="1">
      <alignment horizontal="right"/>
    </xf>
    <xf numFmtId="0" fontId="25" fillId="0" borderId="7" xfId="2" applyFont="1" applyBorder="1" applyAlignment="1">
      <alignment horizontal="left" vertical="center"/>
    </xf>
    <xf numFmtId="0" fontId="4" fillId="0" borderId="0" xfId="2"/>
    <xf numFmtId="0" fontId="21" fillId="0" borderId="0" xfId="2" applyFont="1" applyAlignment="1">
      <alignment horizontal="center" vertical="top" wrapText="1"/>
    </xf>
    <xf numFmtId="1" fontId="21" fillId="0" borderId="0" xfId="2" applyNumberFormat="1" applyFont="1" applyAlignment="1">
      <alignment horizontal="center"/>
    </xf>
    <xf numFmtId="0" fontId="26" fillId="0" borderId="9" xfId="2" applyFont="1" applyBorder="1"/>
    <xf numFmtId="0" fontId="5" fillId="0" borderId="0" xfId="2" applyFont="1" applyAlignment="1">
      <alignment horizontal="center"/>
    </xf>
    <xf numFmtId="166" fontId="13" fillId="10" borderId="22" xfId="2" applyNumberFormat="1" applyFont="1" applyFill="1" applyBorder="1" applyAlignment="1">
      <alignment horizontal="center" vertical="top" wrapText="1"/>
    </xf>
    <xf numFmtId="167" fontId="13" fillId="0" borderId="3" xfId="2" applyNumberFormat="1" applyFont="1" applyBorder="1" applyAlignment="1">
      <alignment horizontal="center" vertical="center"/>
    </xf>
    <xf numFmtId="167" fontId="13" fillId="0" borderId="2" xfId="2" applyNumberFormat="1" applyFont="1" applyBorder="1" applyAlignment="1">
      <alignment horizontal="center" vertical="center"/>
    </xf>
    <xf numFmtId="0" fontId="5" fillId="0" borderId="45" xfId="2" applyFont="1" applyBorder="1" applyAlignment="1">
      <alignment horizontal="right"/>
    </xf>
    <xf numFmtId="0" fontId="17" fillId="0" borderId="46" xfId="2" applyFont="1" applyBorder="1" applyProtection="1">
      <protection locked="0"/>
    </xf>
    <xf numFmtId="49" fontId="13" fillId="10" borderId="27" xfId="2" applyNumberFormat="1" applyFont="1" applyFill="1" applyBorder="1" applyAlignment="1" applyProtection="1">
      <alignment horizontal="center"/>
      <protection locked="0"/>
    </xf>
    <xf numFmtId="1" fontId="12" fillId="10" borderId="21" xfId="2" applyNumberFormat="1" applyFont="1" applyFill="1" applyBorder="1" applyAlignment="1">
      <alignment horizontal="center"/>
    </xf>
    <xf numFmtId="0" fontId="9" fillId="0" borderId="0" xfId="2" applyFont="1"/>
    <xf numFmtId="0" fontId="32" fillId="0" borderId="0" xfId="5" applyNumberFormat="1" applyFont="1" applyFill="1" applyBorder="1" applyAlignment="1" applyProtection="1">
      <alignment horizontal="center" vertical="center" wrapText="1"/>
    </xf>
    <xf numFmtId="0" fontId="33" fillId="0" borderId="0" xfId="2" applyFont="1" applyAlignment="1">
      <alignment horizontal="center" vertical="center" textRotation="90" wrapText="1"/>
    </xf>
    <xf numFmtId="0" fontId="1" fillId="0" borderId="0" xfId="2" applyFont="1" applyAlignment="1" applyProtection="1">
      <alignment horizontal="right" vertical="center"/>
      <protection locked="0"/>
    </xf>
    <xf numFmtId="0" fontId="33" fillId="0" borderId="0" xfId="5" applyNumberFormat="1" applyFont="1" applyFill="1" applyBorder="1" applyAlignment="1" applyProtection="1">
      <alignment horizontal="center" vertical="center" wrapText="1"/>
    </xf>
    <xf numFmtId="0" fontId="33" fillId="0" borderId="0" xfId="5" applyNumberFormat="1" applyFont="1" applyFill="1" applyBorder="1" applyAlignment="1" applyProtection="1">
      <alignment horizontal="center" vertical="center"/>
    </xf>
    <xf numFmtId="0" fontId="34" fillId="0" borderId="0" xfId="5" applyNumberFormat="1" applyFont="1" applyFill="1" applyBorder="1" applyAlignment="1" applyProtection="1">
      <alignment horizontal="center" vertical="center"/>
    </xf>
    <xf numFmtId="0" fontId="35" fillId="0" borderId="0" xfId="5" applyNumberFormat="1" applyFont="1" applyFill="1" applyBorder="1" applyAlignment="1" applyProtection="1">
      <alignment horizontal="center" vertical="center"/>
    </xf>
    <xf numFmtId="0" fontId="20" fillId="0" borderId="0" xfId="5" applyNumberFormat="1" applyFont="1" applyFill="1" applyBorder="1" applyAlignment="1" applyProtection="1">
      <alignment horizontal="center" vertical="center"/>
    </xf>
    <xf numFmtId="0" fontId="36" fillId="0" borderId="0" xfId="5" applyNumberFormat="1" applyFont="1" applyFill="1" applyBorder="1" applyAlignment="1" applyProtection="1">
      <alignment horizontal="center" vertical="center"/>
    </xf>
    <xf numFmtId="0" fontId="13" fillId="0" borderId="0" xfId="5" applyNumberFormat="1" applyFont="1" applyFill="1" applyBorder="1" applyAlignment="1" applyProtection="1">
      <alignment horizontal="center" vertical="center"/>
    </xf>
    <xf numFmtId="0" fontId="1" fillId="0" borderId="7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1" fillId="0" borderId="6" xfId="2" applyFont="1" applyBorder="1" applyAlignment="1">
      <alignment horizontal="center"/>
    </xf>
    <xf numFmtId="49" fontId="1" fillId="0" borderId="12" xfId="2" applyNumberFormat="1" applyFont="1" applyBorder="1" applyAlignment="1" applyProtection="1">
      <alignment horizontal="center" vertical="center"/>
      <protection locked="0"/>
    </xf>
    <xf numFmtId="14" fontId="13" fillId="7" borderId="14" xfId="2" applyNumberFormat="1" applyFont="1" applyFill="1" applyBorder="1" applyAlignment="1" applyProtection="1">
      <alignment horizontal="center"/>
      <protection locked="0"/>
    </xf>
    <xf numFmtId="1" fontId="13" fillId="2" borderId="18" xfId="2" applyNumberFormat="1" applyFont="1" applyFill="1" applyBorder="1" applyAlignment="1" applyProtection="1">
      <alignment horizontal="center" vertical="center"/>
      <protection locked="0"/>
    </xf>
    <xf numFmtId="1" fontId="13" fillId="0" borderId="18" xfId="2" applyNumberFormat="1" applyFont="1" applyBorder="1" applyAlignment="1" applyProtection="1">
      <alignment horizontal="center" vertical="center"/>
      <protection locked="0"/>
    </xf>
    <xf numFmtId="1" fontId="13" fillId="0" borderId="23" xfId="2" applyNumberFormat="1" applyFont="1" applyBorder="1" applyAlignment="1" applyProtection="1">
      <alignment horizontal="center" vertical="center"/>
      <protection locked="0"/>
    </xf>
    <xf numFmtId="2" fontId="13" fillId="10" borderId="32" xfId="2" applyNumberFormat="1" applyFont="1" applyFill="1" applyBorder="1" applyAlignment="1">
      <alignment horizontal="center" vertical="top" wrapText="1"/>
    </xf>
    <xf numFmtId="2" fontId="15" fillId="0" borderId="11" xfId="2" applyNumberFormat="1" applyFont="1" applyBorder="1" applyAlignment="1">
      <alignment horizontal="center"/>
    </xf>
    <xf numFmtId="2" fontId="13" fillId="2" borderId="21" xfId="2" applyNumberFormat="1" applyFont="1" applyFill="1" applyBorder="1" applyAlignment="1" applyProtection="1">
      <alignment horizontal="center" vertical="top" wrapText="1"/>
      <protection locked="0"/>
    </xf>
    <xf numFmtId="2" fontId="1" fillId="0" borderId="21" xfId="2" applyNumberFormat="1" applyFont="1" applyBorder="1" applyAlignment="1">
      <alignment horizontal="center"/>
    </xf>
    <xf numFmtId="2" fontId="1" fillId="0" borderId="21" xfId="2" applyNumberFormat="1" applyFont="1" applyBorder="1" applyAlignment="1" applyProtection="1">
      <alignment horizontal="center"/>
      <protection locked="0"/>
    </xf>
    <xf numFmtId="2" fontId="1" fillId="0" borderId="34" xfId="2" applyNumberFormat="1" applyFont="1" applyBorder="1" applyAlignment="1">
      <alignment horizontal="center"/>
    </xf>
    <xf numFmtId="0" fontId="13" fillId="0" borderId="37" xfId="2" applyFont="1" applyBorder="1" applyProtection="1">
      <protection locked="0"/>
    </xf>
    <xf numFmtId="1" fontId="13" fillId="2" borderId="27" xfId="2" applyNumberFormat="1" applyFont="1" applyFill="1" applyBorder="1" applyAlignment="1" applyProtection="1">
      <alignment horizontal="center"/>
      <protection locked="0"/>
    </xf>
    <xf numFmtId="1" fontId="13" fillId="2" borderId="22" xfId="2" applyNumberFormat="1" applyFont="1" applyFill="1" applyBorder="1" applyAlignment="1" applyProtection="1">
      <alignment horizontal="center"/>
      <protection locked="0"/>
    </xf>
    <xf numFmtId="1" fontId="8" fillId="10" borderId="32" xfId="2" applyNumberFormat="1" applyFont="1" applyFill="1" applyBorder="1" applyAlignment="1">
      <alignment horizontal="center"/>
    </xf>
    <xf numFmtId="49" fontId="39" fillId="10" borderId="27" xfId="2" applyNumberFormat="1" applyFont="1" applyFill="1" applyBorder="1" applyAlignment="1" applyProtection="1">
      <alignment horizontal="center"/>
      <protection locked="0"/>
    </xf>
    <xf numFmtId="0" fontId="1" fillId="0" borderId="2" xfId="2" applyFont="1" applyBorder="1" applyAlignment="1">
      <alignment horizontal="center"/>
    </xf>
    <xf numFmtId="0" fontId="7" fillId="10" borderId="2" xfId="2" applyFont="1" applyFill="1" applyBorder="1" applyAlignment="1">
      <alignment horizontal="center"/>
    </xf>
    <xf numFmtId="167" fontId="8" fillId="10" borderId="22" xfId="2" applyNumberFormat="1" applyFont="1" applyFill="1" applyBorder="1"/>
    <xf numFmtId="167" fontId="13" fillId="10" borderId="22" xfId="2" applyNumberFormat="1" applyFont="1" applyFill="1" applyBorder="1" applyProtection="1">
      <protection locked="0"/>
    </xf>
    <xf numFmtId="2" fontId="13" fillId="2" borderId="22" xfId="2" applyNumberFormat="1" applyFont="1" applyFill="1" applyBorder="1" applyAlignment="1" applyProtection="1">
      <alignment horizontal="center"/>
      <protection locked="0"/>
    </xf>
    <xf numFmtId="0" fontId="1" fillId="0" borderId="0" xfId="2" applyFont="1" applyBorder="1" applyAlignment="1" applyProtection="1">
      <protection locked="0"/>
    </xf>
    <xf numFmtId="0" fontId="9" fillId="0" borderId="4" xfId="2" applyFont="1" applyBorder="1" applyAlignment="1">
      <alignment horizontal="left"/>
    </xf>
    <xf numFmtId="0" fontId="13" fillId="0" borderId="0" xfId="2" applyFont="1" applyProtection="1">
      <protection locked="0"/>
    </xf>
    <xf numFmtId="0" fontId="22" fillId="0" borderId="13" xfId="5" applyNumberFormat="1" applyFont="1" applyFill="1" applyBorder="1" applyAlignment="1" applyProtection="1">
      <alignment horizontal="center" vertical="center"/>
    </xf>
    <xf numFmtId="0" fontId="15" fillId="0" borderId="0" xfId="2" applyFont="1" applyProtection="1">
      <protection locked="0"/>
    </xf>
    <xf numFmtId="0" fontId="7" fillId="0" borderId="15" xfId="2" applyFont="1" applyBorder="1" applyAlignment="1">
      <alignment horizontal="center"/>
    </xf>
    <xf numFmtId="0" fontId="13" fillId="0" borderId="0" xfId="2" applyFont="1" applyAlignment="1" applyProtection="1">
      <alignment wrapText="1"/>
      <protection locked="0"/>
    </xf>
    <xf numFmtId="0" fontId="1" fillId="10" borderId="2" xfId="2" applyFont="1" applyFill="1" applyBorder="1" applyAlignment="1">
      <alignment horizontal="center"/>
    </xf>
    <xf numFmtId="2" fontId="1" fillId="10" borderId="38" xfId="2" applyNumberFormat="1" applyFont="1" applyFill="1" applyBorder="1" applyAlignment="1">
      <alignment horizontal="center"/>
    </xf>
    <xf numFmtId="1" fontId="13" fillId="2" borderId="21" xfId="2" applyNumberFormat="1" applyFont="1" applyFill="1" applyBorder="1" applyAlignment="1" applyProtection="1">
      <alignment horizontal="center"/>
      <protection locked="0"/>
    </xf>
    <xf numFmtId="1" fontId="13" fillId="10" borderId="21" xfId="2" applyNumberFormat="1" applyFont="1" applyFill="1" applyBorder="1" applyAlignment="1">
      <alignment horizontal="center"/>
    </xf>
    <xf numFmtId="1" fontId="22" fillId="0" borderId="21" xfId="2" applyNumberFormat="1" applyFont="1" applyBorder="1" applyAlignment="1">
      <alignment horizontal="center"/>
    </xf>
    <xf numFmtId="0" fontId="1" fillId="0" borderId="5" xfId="2" applyFont="1" applyBorder="1" applyAlignment="1"/>
    <xf numFmtId="1" fontId="13" fillId="2" borderId="35" xfId="2" applyNumberFormat="1" applyFont="1" applyFill="1" applyBorder="1" applyAlignment="1" applyProtection="1">
      <alignment horizontal="center" vertical="center"/>
      <protection locked="0"/>
    </xf>
    <xf numFmtId="0" fontId="5" fillId="0" borderId="45" xfId="2" applyFont="1" applyBorder="1"/>
    <xf numFmtId="49" fontId="1" fillId="0" borderId="2" xfId="2" applyNumberFormat="1" applyFont="1" applyBorder="1" applyAlignment="1">
      <alignment horizontal="center" vertical="center"/>
    </xf>
    <xf numFmtId="49" fontId="1" fillId="0" borderId="2" xfId="2" applyNumberFormat="1" applyFont="1" applyBorder="1" applyAlignment="1">
      <alignment vertical="center"/>
    </xf>
    <xf numFmtId="49" fontId="1" fillId="0" borderId="2" xfId="2" applyNumberFormat="1" applyFont="1" applyBorder="1"/>
    <xf numFmtId="1" fontId="13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45" xfId="2" applyFont="1" applyBorder="1" applyAlignment="1">
      <alignment horizontal="center"/>
    </xf>
    <xf numFmtId="49" fontId="1" fillId="0" borderId="2" xfId="2" applyNumberFormat="1" applyFont="1" applyBorder="1" applyAlignment="1">
      <alignment horizontal="center"/>
    </xf>
    <xf numFmtId="166" fontId="13" fillId="2" borderId="32" xfId="2" applyNumberFormat="1" applyFont="1" applyFill="1" applyBorder="1" applyAlignment="1">
      <alignment horizontal="center" vertical="top" wrapText="1"/>
    </xf>
    <xf numFmtId="2" fontId="1" fillId="0" borderId="25" xfId="2" applyNumberFormat="1" applyFont="1" applyBorder="1" applyAlignment="1">
      <alignment horizontal="center"/>
    </xf>
    <xf numFmtId="1" fontId="8" fillId="2" borderId="22" xfId="2" applyNumberFormat="1" applyFont="1" applyFill="1" applyBorder="1" applyAlignment="1">
      <alignment horizontal="center"/>
    </xf>
    <xf numFmtId="0" fontId="7" fillId="2" borderId="22" xfId="2" applyFont="1" applyFill="1" applyBorder="1" applyAlignment="1">
      <alignment horizontal="center"/>
    </xf>
    <xf numFmtId="1" fontId="13" fillId="2" borderId="21" xfId="2" applyNumberFormat="1" applyFont="1" applyFill="1" applyBorder="1" applyAlignment="1">
      <alignment horizontal="center"/>
    </xf>
    <xf numFmtId="0" fontId="1" fillId="0" borderId="40" xfId="2" applyFont="1" applyBorder="1"/>
    <xf numFmtId="0" fontId="1" fillId="0" borderId="22" xfId="2" applyFont="1" applyBorder="1"/>
    <xf numFmtId="166" fontId="8" fillId="2" borderId="22" xfId="2" applyNumberFormat="1" applyFont="1" applyFill="1" applyBorder="1"/>
    <xf numFmtId="166" fontId="13" fillId="2" borderId="22" xfId="2" applyNumberFormat="1" applyFont="1" applyFill="1" applyBorder="1" applyProtection="1">
      <protection locked="0"/>
    </xf>
    <xf numFmtId="0" fontId="7" fillId="8" borderId="36" xfId="6" applyFill="1" applyBorder="1" applyAlignment="1">
      <alignment horizontal="center" vertical="center"/>
    </xf>
    <xf numFmtId="0" fontId="7" fillId="8" borderId="0" xfId="6" applyFill="1" applyAlignment="1">
      <alignment horizontal="center" vertical="center"/>
    </xf>
    <xf numFmtId="0" fontId="7" fillId="0" borderId="4" xfId="6" applyBorder="1" applyAlignment="1">
      <alignment horizontal="center" vertical="center"/>
    </xf>
    <xf numFmtId="0" fontId="7" fillId="0" borderId="5" xfId="6" applyBorder="1" applyAlignment="1">
      <alignment horizontal="center" vertical="center"/>
    </xf>
    <xf numFmtId="0" fontId="7" fillId="0" borderId="6" xfId="6" applyBorder="1" applyAlignment="1">
      <alignment horizontal="center" vertical="center"/>
    </xf>
    <xf numFmtId="0" fontId="7" fillId="0" borderId="0" xfId="6" applyAlignment="1">
      <alignment horizontal="center" vertical="center"/>
    </xf>
    <xf numFmtId="0" fontId="7" fillId="0" borderId="7" xfId="6" applyBorder="1" applyAlignment="1">
      <alignment horizontal="center" vertical="center"/>
    </xf>
    <xf numFmtId="0" fontId="7" fillId="0" borderId="8" xfId="6" applyBorder="1" applyAlignment="1">
      <alignment horizontal="center" vertical="center"/>
    </xf>
    <xf numFmtId="0" fontId="1" fillId="0" borderId="7" xfId="6" applyFont="1" applyBorder="1" applyAlignment="1">
      <alignment horizontal="left" vertical="center"/>
    </xf>
    <xf numFmtId="167" fontId="7" fillId="12" borderId="0" xfId="6" applyNumberFormat="1" applyFill="1" applyAlignment="1">
      <alignment horizontal="center" vertical="center"/>
    </xf>
    <xf numFmtId="167" fontId="7" fillId="13" borderId="0" xfId="6" applyNumberFormat="1" applyFill="1" applyAlignment="1">
      <alignment horizontal="center" vertical="center"/>
    </xf>
    <xf numFmtId="0" fontId="1" fillId="0" borderId="1" xfId="6" applyFont="1" applyBorder="1" applyAlignment="1">
      <alignment horizontal="center" wrapText="1"/>
    </xf>
    <xf numFmtId="0" fontId="1" fillId="0" borderId="49" xfId="7" applyFont="1" applyBorder="1" applyAlignment="1">
      <alignment horizontal="center" vertical="center" wrapText="1"/>
    </xf>
    <xf numFmtId="0" fontId="1" fillId="0" borderId="50" xfId="7" applyFont="1" applyBorder="1" applyAlignment="1">
      <alignment horizontal="center" vertical="center" wrapText="1"/>
    </xf>
    <xf numFmtId="0" fontId="1" fillId="0" borderId="51" xfId="7" applyFont="1" applyBorder="1" applyAlignment="1">
      <alignment horizontal="center" vertical="center" wrapText="1"/>
    </xf>
    <xf numFmtId="0" fontId="1" fillId="0" borderId="22" xfId="7" applyFont="1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1" fillId="0" borderId="52" xfId="7" applyFont="1" applyBorder="1" applyAlignment="1">
      <alignment horizontal="center" vertical="center" wrapText="1"/>
    </xf>
    <xf numFmtId="0" fontId="1" fillId="0" borderId="50" xfId="6" applyFont="1" applyBorder="1" applyAlignment="1">
      <alignment horizontal="center" vertical="center" wrapText="1"/>
    </xf>
    <xf numFmtId="0" fontId="1" fillId="0" borderId="53" xfId="6" applyFont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3" borderId="37" xfId="7" applyFont="1" applyFill="1" applyBorder="1" applyAlignment="1">
      <alignment vertical="center" wrapText="1"/>
    </xf>
    <xf numFmtId="0" fontId="1" fillId="3" borderId="45" xfId="7" applyFont="1" applyFill="1" applyBorder="1" applyAlignment="1">
      <alignment vertical="center" wrapText="1"/>
    </xf>
    <xf numFmtId="0" fontId="1" fillId="0" borderId="22" xfId="6" applyFont="1" applyBorder="1" applyAlignment="1">
      <alignment horizontal="center" vertical="center" wrapText="1"/>
    </xf>
    <xf numFmtId="0" fontId="1" fillId="3" borderId="37" xfId="7" applyFont="1" applyFill="1" applyBorder="1" applyAlignment="1">
      <alignment horizontal="center" vertical="center" wrapText="1"/>
    </xf>
    <xf numFmtId="0" fontId="1" fillId="3" borderId="45" xfId="7" applyFont="1" applyFill="1" applyBorder="1" applyAlignment="1">
      <alignment horizontal="center" vertical="center" wrapText="1"/>
    </xf>
    <xf numFmtId="0" fontId="1" fillId="3" borderId="46" xfId="7" applyFont="1" applyFill="1" applyBorder="1" applyAlignment="1">
      <alignment horizontal="center" vertical="center" wrapText="1"/>
    </xf>
    <xf numFmtId="0" fontId="1" fillId="3" borderId="2" xfId="7" applyFont="1" applyFill="1" applyBorder="1" applyAlignment="1">
      <alignment horizontal="center" vertical="center" wrapText="1"/>
    </xf>
    <xf numFmtId="168" fontId="15" fillId="0" borderId="0" xfId="2" applyNumberFormat="1" applyFont="1" applyAlignment="1">
      <alignment horizontal="left"/>
    </xf>
    <xf numFmtId="49" fontId="7" fillId="0" borderId="54" xfId="7" applyNumberFormat="1" applyBorder="1" applyAlignment="1">
      <alignment horizontal="center" wrapText="1"/>
    </xf>
    <xf numFmtId="49" fontId="7" fillId="0" borderId="22" xfId="7" applyNumberFormat="1" applyBorder="1" applyAlignment="1">
      <alignment wrapText="1"/>
    </xf>
    <xf numFmtId="49" fontId="7" fillId="0" borderId="22" xfId="7" applyNumberFormat="1" applyBorder="1" applyAlignment="1">
      <alignment horizontal="center" wrapText="1"/>
    </xf>
    <xf numFmtId="0" fontId="7" fillId="0" borderId="22" xfId="7" applyBorder="1" applyAlignment="1">
      <alignment horizontal="center" wrapText="1"/>
    </xf>
    <xf numFmtId="0" fontId="7" fillId="0" borderId="22" xfId="7" applyBorder="1" applyAlignment="1">
      <alignment horizontal="center"/>
    </xf>
    <xf numFmtId="0" fontId="7" fillId="0" borderId="27" xfId="7" applyBorder="1" applyAlignment="1">
      <alignment horizontal="center"/>
    </xf>
    <xf numFmtId="0" fontId="7" fillId="0" borderId="22" xfId="6" applyBorder="1" applyAlignment="1">
      <alignment horizontal="center" vertical="center"/>
    </xf>
    <xf numFmtId="0" fontId="7" fillId="0" borderId="39" xfId="6" applyBorder="1" applyAlignment="1">
      <alignment horizontal="center" vertical="center"/>
    </xf>
    <xf numFmtId="169" fontId="15" fillId="0" borderId="28" xfId="7" applyNumberFormat="1" applyFont="1" applyBorder="1" applyAlignment="1" applyProtection="1">
      <alignment horizontal="center"/>
      <protection locked="0"/>
    </xf>
    <xf numFmtId="1" fontId="7" fillId="0" borderId="22" xfId="6" applyNumberFormat="1" applyBorder="1" applyAlignment="1">
      <alignment horizontal="center" vertical="center"/>
    </xf>
    <xf numFmtId="0" fontId="7" fillId="0" borderId="27" xfId="6" applyBorder="1" applyAlignment="1">
      <alignment horizontal="center" vertical="center"/>
    </xf>
    <xf numFmtId="0" fontId="7" fillId="0" borderId="21" xfId="6" applyBorder="1" applyAlignment="1">
      <alignment horizontal="center" vertical="center"/>
    </xf>
    <xf numFmtId="168" fontId="15" fillId="0" borderId="0" xfId="2" applyNumberFormat="1" applyFont="1"/>
    <xf numFmtId="0" fontId="7" fillId="14" borderId="39" xfId="6" applyFill="1" applyBorder="1" applyAlignment="1">
      <alignment horizontal="center" vertical="center"/>
    </xf>
    <xf numFmtId="169" fontId="15" fillId="14" borderId="28" xfId="7" applyNumberFormat="1" applyFont="1" applyFill="1" applyBorder="1" applyAlignment="1" applyProtection="1">
      <alignment horizontal="center"/>
      <protection locked="0"/>
    </xf>
    <xf numFmtId="0" fontId="7" fillId="14" borderId="22" xfId="6" applyFill="1" applyBorder="1" applyAlignment="1">
      <alignment horizontal="center" vertical="center"/>
    </xf>
    <xf numFmtId="0" fontId="7" fillId="0" borderId="55" xfId="7" applyBorder="1" applyAlignment="1">
      <alignment horizontal="center"/>
    </xf>
    <xf numFmtId="49" fontId="7" fillId="0" borderId="40" xfId="7" applyNumberFormat="1" applyBorder="1" applyAlignment="1">
      <alignment wrapText="1"/>
    </xf>
    <xf numFmtId="49" fontId="7" fillId="0" borderId="40" xfId="7" applyNumberFormat="1" applyBorder="1" applyAlignment="1">
      <alignment horizontal="center" wrapText="1"/>
    </xf>
    <xf numFmtId="0" fontId="7" fillId="0" borderId="40" xfId="7" applyBorder="1" applyAlignment="1">
      <alignment horizontal="center" wrapText="1"/>
    </xf>
    <xf numFmtId="0" fontId="7" fillId="0" borderId="40" xfId="7" applyBorder="1" applyAlignment="1">
      <alignment horizontal="center"/>
    </xf>
    <xf numFmtId="0" fontId="7" fillId="0" borderId="30" xfId="7" applyBorder="1" applyAlignment="1">
      <alignment horizontal="center"/>
    </xf>
    <xf numFmtId="0" fontId="7" fillId="0" borderId="14" xfId="6" applyBorder="1" applyAlignment="1">
      <alignment horizontal="center" vertical="center"/>
    </xf>
    <xf numFmtId="169" fontId="15" fillId="0" borderId="56" xfId="7" applyNumberFormat="1" applyFont="1" applyBorder="1" applyAlignment="1" applyProtection="1">
      <alignment horizontal="center"/>
      <protection locked="0"/>
    </xf>
    <xf numFmtId="0" fontId="7" fillId="0" borderId="57" xfId="6" applyBorder="1" applyAlignment="1">
      <alignment horizontal="center" vertical="center"/>
    </xf>
    <xf numFmtId="0" fontId="7" fillId="0" borderId="58" xfId="6" applyBorder="1" applyAlignment="1">
      <alignment horizontal="center" vertical="center"/>
    </xf>
    <xf numFmtId="0" fontId="7" fillId="0" borderId="59" xfId="6" applyBorder="1" applyAlignment="1">
      <alignment horizontal="center" vertical="center"/>
    </xf>
    <xf numFmtId="0" fontId="7" fillId="0" borderId="54" xfId="7" applyBorder="1" applyAlignment="1">
      <alignment horizontal="center"/>
    </xf>
    <xf numFmtId="169" fontId="15" fillId="0" borderId="54" xfId="7" applyNumberFormat="1" applyFont="1" applyBorder="1" applyAlignment="1" applyProtection="1">
      <alignment horizontal="center"/>
      <protection locked="0"/>
    </xf>
    <xf numFmtId="0" fontId="1" fillId="3" borderId="37" xfId="7" applyFont="1" applyFill="1" applyBorder="1"/>
    <xf numFmtId="0" fontId="1" fillId="3" borderId="45" xfId="7" applyFont="1" applyFill="1" applyBorder="1"/>
    <xf numFmtId="0" fontId="1" fillId="3" borderId="46" xfId="7" applyFont="1" applyFill="1" applyBorder="1"/>
    <xf numFmtId="169" fontId="15" fillId="3" borderId="37" xfId="7" applyNumberFormat="1" applyFont="1" applyFill="1" applyBorder="1" applyAlignment="1" applyProtection="1">
      <alignment horizontal="center"/>
      <protection locked="0"/>
    </xf>
    <xf numFmtId="169" fontId="15" fillId="3" borderId="45" xfId="7" applyNumberFormat="1" applyFont="1" applyFill="1" applyBorder="1" applyAlignment="1" applyProtection="1">
      <alignment horizontal="center"/>
      <protection locked="0"/>
    </xf>
    <xf numFmtId="169" fontId="15" fillId="3" borderId="46" xfId="7" applyNumberFormat="1" applyFont="1" applyFill="1" applyBorder="1" applyAlignment="1" applyProtection="1">
      <alignment horizontal="center"/>
      <protection locked="0"/>
    </xf>
    <xf numFmtId="169" fontId="15" fillId="3" borderId="2" xfId="7" applyNumberFormat="1" applyFont="1" applyFill="1" applyBorder="1" applyAlignment="1" applyProtection="1">
      <alignment horizontal="center"/>
      <protection locked="0"/>
    </xf>
    <xf numFmtId="0" fontId="7" fillId="0" borderId="44" xfId="7" applyBorder="1" applyAlignment="1">
      <alignment horizontal="center"/>
    </xf>
    <xf numFmtId="0" fontId="7" fillId="0" borderId="22" xfId="7" applyBorder="1" applyProtection="1">
      <protection locked="0"/>
    </xf>
    <xf numFmtId="169" fontId="15" fillId="3" borderId="31" xfId="7" applyNumberFormat="1" applyFont="1" applyFill="1" applyBorder="1" applyAlignment="1" applyProtection="1">
      <alignment horizontal="center"/>
      <protection locked="0"/>
    </xf>
    <xf numFmtId="0" fontId="7" fillId="0" borderId="40" xfId="6" applyBorder="1" applyAlignment="1">
      <alignment horizontal="center" vertical="center"/>
    </xf>
    <xf numFmtId="0" fontId="7" fillId="0" borderId="60" xfId="6" applyBorder="1" applyAlignment="1">
      <alignment horizontal="center" vertical="center"/>
    </xf>
    <xf numFmtId="169" fontId="15" fillId="3" borderId="28" xfId="7" applyNumberFormat="1" applyFont="1" applyFill="1" applyBorder="1" applyAlignment="1" applyProtection="1">
      <alignment horizontal="center"/>
      <protection locked="0"/>
    </xf>
    <xf numFmtId="0" fontId="1" fillId="15" borderId="37" xfId="7" applyFont="1" applyFill="1" applyBorder="1" applyAlignment="1">
      <alignment vertical="center" wrapText="1"/>
    </xf>
    <xf numFmtId="0" fontId="1" fillId="15" borderId="45" xfId="7" applyFont="1" applyFill="1" applyBorder="1" applyAlignment="1">
      <alignment vertical="center" wrapText="1"/>
    </xf>
    <xf numFmtId="0" fontId="1" fillId="15" borderId="46" xfId="7" applyFont="1" applyFill="1" applyBorder="1" applyAlignment="1">
      <alignment vertical="center" wrapText="1"/>
    </xf>
    <xf numFmtId="167" fontId="1" fillId="15" borderId="37" xfId="7" applyNumberFormat="1" applyFont="1" applyFill="1" applyBorder="1" applyAlignment="1">
      <alignment horizontal="center" vertical="center" wrapText="1"/>
    </xf>
    <xf numFmtId="167" fontId="1" fillId="15" borderId="45" xfId="7" applyNumberFormat="1" applyFont="1" applyFill="1" applyBorder="1" applyAlignment="1">
      <alignment horizontal="center" vertical="center" wrapText="1"/>
    </xf>
    <xf numFmtId="167" fontId="1" fillId="15" borderId="46" xfId="7" applyNumberFormat="1" applyFont="1" applyFill="1" applyBorder="1" applyAlignment="1">
      <alignment horizontal="center" vertical="center" wrapText="1"/>
    </xf>
    <xf numFmtId="167" fontId="1" fillId="15" borderId="2" xfId="7" applyNumberFormat="1" applyFont="1" applyFill="1" applyBorder="1" applyAlignment="1">
      <alignment horizontal="center" vertical="center" wrapText="1"/>
    </xf>
    <xf numFmtId="49" fontId="7" fillId="0" borderId="56" xfId="7" applyNumberFormat="1" applyBorder="1" applyAlignment="1">
      <alignment horizontal="center" wrapText="1"/>
    </xf>
    <xf numFmtId="49" fontId="7" fillId="0" borderId="57" xfId="7" applyNumberFormat="1" applyBorder="1" applyAlignment="1">
      <alignment wrapText="1"/>
    </xf>
    <xf numFmtId="49" fontId="7" fillId="0" borderId="57" xfId="7" applyNumberFormat="1" applyBorder="1" applyAlignment="1">
      <alignment horizontal="center" wrapText="1"/>
    </xf>
    <xf numFmtId="0" fontId="7" fillId="0" borderId="57" xfId="7" applyBorder="1" applyAlignment="1">
      <alignment horizontal="center" wrapText="1"/>
    </xf>
    <xf numFmtId="0" fontId="7" fillId="0" borderId="57" xfId="7" applyBorder="1" applyAlignment="1">
      <alignment horizontal="center"/>
    </xf>
    <xf numFmtId="0" fontId="7" fillId="16" borderId="58" xfId="7" applyFill="1" applyBorder="1" applyAlignment="1">
      <alignment horizontal="center"/>
    </xf>
    <xf numFmtId="0" fontId="7" fillId="16" borderId="12" xfId="6" applyFill="1" applyBorder="1" applyAlignment="1">
      <alignment horizontal="center" vertical="center"/>
    </xf>
    <xf numFmtId="169" fontId="15" fillId="3" borderId="56" xfId="7" applyNumberFormat="1" applyFont="1" applyFill="1" applyBorder="1" applyAlignment="1" applyProtection="1">
      <alignment horizontal="center"/>
      <protection locked="0"/>
    </xf>
    <xf numFmtId="49" fontId="7" fillId="0" borderId="55" xfId="7" applyNumberFormat="1" applyBorder="1" applyAlignment="1">
      <alignment horizontal="center" wrapText="1"/>
    </xf>
    <xf numFmtId="0" fontId="5" fillId="0" borderId="22" xfId="8" applyFont="1" applyBorder="1"/>
    <xf numFmtId="169" fontId="15" fillId="0" borderId="31" xfId="7" applyNumberFormat="1" applyFont="1" applyBorder="1" applyAlignment="1" applyProtection="1">
      <alignment horizontal="center"/>
      <protection locked="0"/>
    </xf>
    <xf numFmtId="0" fontId="7" fillId="0" borderId="30" xfId="6" applyBorder="1" applyAlignment="1">
      <alignment horizontal="center" vertical="center"/>
    </xf>
    <xf numFmtId="0" fontId="7" fillId="0" borderId="61" xfId="6" applyBorder="1" applyAlignment="1">
      <alignment horizontal="center" vertical="center"/>
    </xf>
    <xf numFmtId="0" fontId="7" fillId="0" borderId="0" xfId="6" applyAlignment="1">
      <alignment horizontal="left" vertical="center"/>
    </xf>
    <xf numFmtId="0" fontId="5" fillId="0" borderId="0" xfId="8" applyFont="1"/>
    <xf numFmtId="0" fontId="7" fillId="16" borderId="30" xfId="7" applyFill="1" applyBorder="1" applyAlignment="1">
      <alignment horizontal="center"/>
    </xf>
    <xf numFmtId="0" fontId="7" fillId="16" borderId="14" xfId="6" applyFill="1" applyBorder="1" applyAlignment="1">
      <alignment horizontal="center" vertical="center"/>
    </xf>
    <xf numFmtId="0" fontId="7" fillId="16" borderId="27" xfId="7" applyFill="1" applyBorder="1" applyAlignment="1">
      <alignment horizontal="center"/>
    </xf>
    <xf numFmtId="0" fontId="7" fillId="16" borderId="39" xfId="6" applyFill="1" applyBorder="1" applyAlignment="1">
      <alignment horizontal="center" vertical="center"/>
    </xf>
    <xf numFmtId="0" fontId="7" fillId="0" borderId="32" xfId="6" applyBorder="1" applyAlignment="1">
      <alignment horizontal="center" vertical="center"/>
    </xf>
    <xf numFmtId="49" fontId="7" fillId="0" borderId="7" xfId="7" applyNumberFormat="1" applyBorder="1" applyAlignment="1">
      <alignment horizontal="center" wrapText="1"/>
    </xf>
    <xf numFmtId="49" fontId="7" fillId="0" borderId="0" xfId="7" applyNumberFormat="1" applyAlignment="1">
      <alignment wrapText="1"/>
    </xf>
    <xf numFmtId="49" fontId="7" fillId="0" borderId="0" xfId="7" applyNumberFormat="1" applyAlignment="1">
      <alignment horizontal="center" wrapText="1"/>
    </xf>
    <xf numFmtId="0" fontId="7" fillId="0" borderId="0" xfId="7" applyAlignment="1">
      <alignment horizontal="center" wrapText="1"/>
    </xf>
    <xf numFmtId="0" fontId="7" fillId="0" borderId="0" xfId="7" applyAlignment="1">
      <alignment horizontal="center"/>
    </xf>
    <xf numFmtId="0" fontId="7" fillId="16" borderId="0" xfId="7" applyFill="1" applyAlignment="1">
      <alignment horizontal="center"/>
    </xf>
    <xf numFmtId="0" fontId="7" fillId="16" borderId="0" xfId="6" applyFill="1" applyAlignment="1">
      <alignment horizontal="center" vertical="center"/>
    </xf>
    <xf numFmtId="169" fontId="15" fillId="3" borderId="0" xfId="7" applyNumberFormat="1" applyFont="1" applyFill="1" applyAlignment="1" applyProtection="1">
      <alignment horizontal="center"/>
      <protection locked="0"/>
    </xf>
    <xf numFmtId="0" fontId="7" fillId="0" borderId="7" xfId="7" applyBorder="1" applyAlignment="1">
      <alignment horizontal="center"/>
    </xf>
    <xf numFmtId="0" fontId="7" fillId="0" borderId="5" xfId="2" applyFont="1" applyBorder="1" applyAlignment="1">
      <alignment wrapText="1"/>
    </xf>
    <xf numFmtId="0" fontId="7" fillId="0" borderId="52" xfId="2" applyFont="1" applyBorder="1" applyAlignment="1">
      <alignment wrapText="1"/>
    </xf>
    <xf numFmtId="2" fontId="7" fillId="0" borderId="6" xfId="2" applyNumberFormat="1" applyFont="1" applyBorder="1" applyAlignment="1">
      <alignment horizontal="center"/>
    </xf>
    <xf numFmtId="0" fontId="15" fillId="0" borderId="0" xfId="2" applyFont="1"/>
    <xf numFmtId="1" fontId="1" fillId="0" borderId="62" xfId="2" applyNumberFormat="1" applyFont="1" applyBorder="1" applyAlignment="1">
      <alignment wrapText="1"/>
    </xf>
    <xf numFmtId="1" fontId="7" fillId="0" borderId="1" xfId="2" applyNumberFormat="1" applyFont="1" applyBorder="1" applyAlignment="1">
      <alignment wrapText="1"/>
    </xf>
    <xf numFmtId="2" fontId="1" fillId="0" borderId="28" xfId="2" applyNumberFormat="1" applyFont="1" applyBorder="1" applyAlignment="1">
      <alignment horizontal="center" vertical="center"/>
    </xf>
    <xf numFmtId="167" fontId="1" fillId="0" borderId="22" xfId="2" applyNumberFormat="1" applyFont="1" applyBorder="1" applyAlignment="1">
      <alignment horizontal="center" vertical="center"/>
    </xf>
    <xf numFmtId="1" fontId="1" fillId="0" borderId="22" xfId="2" applyNumberFormat="1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1" fillId="0" borderId="21" xfId="2" applyFont="1" applyBorder="1" applyAlignment="1">
      <alignment horizontal="center" vertical="center" wrapText="1"/>
    </xf>
    <xf numFmtId="0" fontId="7" fillId="0" borderId="0" xfId="2" applyFont="1" applyAlignment="1" applyProtection="1">
      <alignment wrapText="1"/>
      <protection locked="0"/>
    </xf>
    <xf numFmtId="1" fontId="7" fillId="0" borderId="62" xfId="2" applyNumberFormat="1" applyFont="1" applyBorder="1"/>
    <xf numFmtId="1" fontId="7" fillId="0" borderId="63" xfId="2" applyNumberFormat="1" applyFont="1" applyBorder="1" applyAlignment="1">
      <alignment wrapText="1"/>
    </xf>
    <xf numFmtId="2" fontId="7" fillId="0" borderId="28" xfId="2" applyNumberFormat="1" applyFont="1" applyBorder="1" applyAlignment="1">
      <alignment horizontal="center" vertical="center"/>
    </xf>
    <xf numFmtId="2" fontId="7" fillId="0" borderId="22" xfId="2" applyNumberFormat="1" applyFont="1" applyBorder="1" applyAlignment="1">
      <alignment horizontal="center" vertical="center" wrapText="1"/>
    </xf>
    <xf numFmtId="2" fontId="7" fillId="0" borderId="21" xfId="2" applyNumberFormat="1" applyFont="1" applyBorder="1" applyAlignment="1">
      <alignment horizontal="center" vertical="center" wrapText="1"/>
    </xf>
    <xf numFmtId="0" fontId="1" fillId="0" borderId="0" xfId="2" applyFont="1" applyAlignment="1" applyProtection="1">
      <alignment horizontal="center" wrapText="1"/>
      <protection locked="0"/>
    </xf>
    <xf numFmtId="0" fontId="45" fillId="0" borderId="0" xfId="9" applyFont="1" applyProtection="1">
      <protection locked="0"/>
    </xf>
    <xf numFmtId="0" fontId="45" fillId="0" borderId="0" xfId="9" applyFont="1" applyAlignment="1" applyProtection="1">
      <alignment horizontal="left"/>
      <protection locked="0"/>
    </xf>
    <xf numFmtId="0" fontId="1" fillId="0" borderId="0" xfId="9" applyFont="1" applyAlignment="1" applyProtection="1">
      <alignment horizontal="center" wrapText="1"/>
      <protection locked="0"/>
    </xf>
    <xf numFmtId="2" fontId="7" fillId="0" borderId="22" xfId="2" applyNumberFormat="1" applyFont="1" applyBorder="1" applyAlignment="1">
      <alignment horizontal="center" vertical="center"/>
    </xf>
    <xf numFmtId="0" fontId="7" fillId="0" borderId="0" xfId="2" applyFont="1" applyAlignment="1" applyProtection="1">
      <alignment horizontal="center" wrapText="1"/>
      <protection locked="0"/>
    </xf>
    <xf numFmtId="0" fontId="46" fillId="0" borderId="0" xfId="9" applyFont="1" applyProtection="1">
      <protection locked="0"/>
    </xf>
    <xf numFmtId="0" fontId="46" fillId="0" borderId="0" xfId="9" applyFont="1" applyAlignment="1" applyProtection="1">
      <alignment horizontal="left"/>
      <protection locked="0"/>
    </xf>
    <xf numFmtId="0" fontId="7" fillId="0" borderId="62" xfId="2" applyFont="1" applyBorder="1"/>
    <xf numFmtId="0" fontId="7" fillId="0" borderId="63" xfId="2" applyFont="1" applyBorder="1" applyAlignment="1">
      <alignment wrapText="1"/>
    </xf>
    <xf numFmtId="0" fontId="7" fillId="0" borderId="0" xfId="9" applyFont="1" applyAlignment="1" applyProtection="1">
      <alignment horizontal="center" wrapText="1"/>
      <protection locked="0"/>
    </xf>
    <xf numFmtId="2" fontId="7" fillId="17" borderId="28" xfId="2" applyNumberFormat="1" applyFont="1" applyFill="1" applyBorder="1" applyAlignment="1">
      <alignment horizontal="center" vertical="center"/>
    </xf>
    <xf numFmtId="2" fontId="7" fillId="17" borderId="22" xfId="2" applyNumberFormat="1" applyFont="1" applyFill="1" applyBorder="1" applyAlignment="1">
      <alignment horizontal="center" vertical="center"/>
    </xf>
    <xf numFmtId="2" fontId="7" fillId="0" borderId="28" xfId="2" applyNumberFormat="1" applyFont="1" applyBorder="1" applyAlignment="1">
      <alignment horizontal="center" vertical="center" wrapText="1"/>
    </xf>
    <xf numFmtId="1" fontId="7" fillId="0" borderId="0" xfId="2" applyNumberFormat="1" applyFont="1" applyAlignment="1" applyProtection="1">
      <alignment horizontal="center" wrapText="1"/>
      <protection locked="0"/>
    </xf>
    <xf numFmtId="1" fontId="7" fillId="0" borderId="0" xfId="9" applyNumberFormat="1" applyFont="1" applyAlignment="1" applyProtection="1">
      <alignment horizontal="center" wrapText="1"/>
      <protection locked="0"/>
    </xf>
    <xf numFmtId="2" fontId="7" fillId="17" borderId="28" xfId="2" applyNumberFormat="1" applyFont="1" applyFill="1" applyBorder="1" applyAlignment="1">
      <alignment horizontal="center" vertical="center" wrapText="1"/>
    </xf>
    <xf numFmtId="2" fontId="7" fillId="17" borderId="22" xfId="2" applyNumberFormat="1" applyFont="1" applyFill="1" applyBorder="1" applyAlignment="1">
      <alignment horizontal="center" vertical="center" wrapText="1"/>
    </xf>
    <xf numFmtId="1" fontId="46" fillId="0" borderId="0" xfId="9" applyNumberFormat="1" applyFont="1" applyAlignment="1" applyProtection="1">
      <alignment horizontal="left"/>
      <protection locked="0"/>
    </xf>
    <xf numFmtId="0" fontId="7" fillId="0" borderId="64" xfId="2" applyFont="1" applyBorder="1"/>
    <xf numFmtId="0" fontId="7" fillId="0" borderId="38" xfId="2" applyFont="1" applyBorder="1" applyAlignment="1">
      <alignment wrapText="1"/>
    </xf>
    <xf numFmtId="2" fontId="7" fillId="17" borderId="24" xfId="2" applyNumberFormat="1" applyFont="1" applyFill="1" applyBorder="1" applyAlignment="1">
      <alignment horizontal="center" vertical="center" wrapText="1"/>
    </xf>
    <xf numFmtId="2" fontId="7" fillId="17" borderId="26" xfId="2" applyNumberFormat="1" applyFont="1" applyFill="1" applyBorder="1" applyAlignment="1">
      <alignment horizontal="center" vertical="center" wrapText="1"/>
    </xf>
    <xf numFmtId="0" fontId="1" fillId="0" borderId="0" xfId="2" applyFont="1" applyAlignment="1" applyProtection="1">
      <alignment horizontal="left" vertical="center"/>
      <protection locked="0"/>
    </xf>
    <xf numFmtId="167" fontId="7" fillId="0" borderId="0" xfId="6" applyNumberFormat="1" applyAlignment="1">
      <alignment horizontal="center" vertical="center"/>
    </xf>
    <xf numFmtId="0" fontId="4" fillId="0" borderId="0" xfId="2" applyAlignment="1">
      <alignment horizontal="center"/>
    </xf>
    <xf numFmtId="0" fontId="7" fillId="18" borderId="0" xfId="6" applyFill="1" applyAlignment="1">
      <alignment horizontal="center" vertical="center"/>
    </xf>
    <xf numFmtId="0" fontId="7" fillId="0" borderId="0" xfId="6" applyAlignment="1">
      <alignment horizontal="center" vertical="center" wrapText="1"/>
    </xf>
    <xf numFmtId="167" fontId="7" fillId="0" borderId="0" xfId="6" applyNumberFormat="1" applyAlignment="1">
      <alignment horizontal="center" vertical="center" wrapText="1"/>
    </xf>
    <xf numFmtId="0" fontId="1" fillId="0" borderId="7" xfId="2" applyFont="1" applyBorder="1" applyAlignment="1">
      <alignment horizontal="right"/>
    </xf>
    <xf numFmtId="0" fontId="0" fillId="0" borderId="0" xfId="0" applyAlignment="1">
      <alignment vertical="center"/>
    </xf>
    <xf numFmtId="0" fontId="53" fillId="0" borderId="0" xfId="0" applyFont="1"/>
    <xf numFmtId="0" fontId="0" fillId="0" borderId="0" xfId="0" applyFont="1" applyAlignment="1">
      <alignment vertical="center"/>
    </xf>
    <xf numFmtId="170" fontId="0" fillId="0" borderId="0" xfId="0" applyNumberFormat="1"/>
    <xf numFmtId="0" fontId="51" fillId="0" borderId="22" xfId="0" applyFont="1" applyBorder="1" applyAlignment="1">
      <alignment horizontal="center" vertical="center"/>
    </xf>
    <xf numFmtId="170" fontId="51" fillId="0" borderId="22" xfId="0" applyNumberFormat="1" applyFont="1" applyBorder="1" applyAlignment="1">
      <alignment horizontal="center" vertical="center"/>
    </xf>
    <xf numFmtId="0" fontId="51" fillId="0" borderId="54" xfId="0" applyFont="1" applyBorder="1" applyAlignment="1">
      <alignment vertical="center"/>
    </xf>
    <xf numFmtId="0" fontId="51" fillId="0" borderId="21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51" fillId="0" borderId="26" xfId="0" applyFont="1" applyBorder="1" applyAlignment="1">
      <alignment horizontal="center" vertical="center"/>
    </xf>
    <xf numFmtId="170" fontId="51" fillId="0" borderId="26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51" fillId="0" borderId="55" xfId="0" applyFont="1" applyBorder="1" applyAlignment="1">
      <alignment vertical="center"/>
    </xf>
    <xf numFmtId="0" fontId="51" fillId="0" borderId="40" xfId="0" applyFont="1" applyBorder="1" applyAlignment="1">
      <alignment horizontal="center" vertical="center"/>
    </xf>
    <xf numFmtId="170" fontId="51" fillId="0" borderId="40" xfId="0" applyNumberFormat="1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2" fillId="0" borderId="65" xfId="0" applyFont="1" applyBorder="1" applyAlignment="1">
      <alignment horizontal="center" vertical="center"/>
    </xf>
    <xf numFmtId="0" fontId="52" fillId="0" borderId="66" xfId="0" applyFont="1" applyBorder="1" applyAlignment="1">
      <alignment horizontal="center" vertical="center" wrapText="1"/>
    </xf>
    <xf numFmtId="170" fontId="52" fillId="0" borderId="66" xfId="0" applyNumberFormat="1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40" fillId="0" borderId="7" xfId="5" applyNumberFormat="1" applyFont="1" applyFill="1" applyBorder="1" applyAlignment="1" applyProtection="1">
      <alignment horizontal="left"/>
      <protection locked="0"/>
    </xf>
    <xf numFmtId="0" fontId="40" fillId="0" borderId="8" xfId="5" applyNumberFormat="1" applyFont="1" applyFill="1" applyBorder="1" applyAlignment="1" applyProtection="1">
      <alignment horizontal="left"/>
      <protection locked="0"/>
    </xf>
    <xf numFmtId="0" fontId="40" fillId="0" borderId="9" xfId="5" applyNumberFormat="1" applyFont="1" applyFill="1" applyBorder="1" applyAlignment="1" applyProtection="1">
      <alignment horizontal="left"/>
      <protection locked="0"/>
    </xf>
    <xf numFmtId="0" fontId="40" fillId="0" borderId="11" xfId="5" applyNumberFormat="1" applyFont="1" applyFill="1" applyBorder="1" applyAlignment="1" applyProtection="1">
      <alignment horizontal="left"/>
      <protection locked="0"/>
    </xf>
    <xf numFmtId="0" fontId="40" fillId="0" borderId="0" xfId="5" applyNumberFormat="1" applyFont="1" applyFill="1" applyBorder="1" applyAlignment="1" applyProtection="1">
      <alignment horizontal="left"/>
      <protection locked="0"/>
    </xf>
    <xf numFmtId="0" fontId="40" fillId="0" borderId="10" xfId="5" applyNumberFormat="1" applyFont="1" applyFill="1" applyBorder="1" applyAlignment="1" applyProtection="1">
      <alignment horizontal="left"/>
      <protection locked="0"/>
    </xf>
    <xf numFmtId="49" fontId="40" fillId="0" borderId="7" xfId="5" applyNumberFormat="1" applyFont="1" applyFill="1" applyBorder="1" applyAlignment="1" applyProtection="1">
      <alignment horizontal="left"/>
      <protection locked="0"/>
    </xf>
    <xf numFmtId="0" fontId="41" fillId="0" borderId="8" xfId="2" applyFont="1" applyBorder="1"/>
    <xf numFmtId="0" fontId="41" fillId="0" borderId="9" xfId="2" applyFont="1" applyBorder="1"/>
    <xf numFmtId="0" fontId="41" fillId="0" borderId="11" xfId="2" applyFont="1" applyBorder="1"/>
    <xf numFmtId="0" fontId="40" fillId="0" borderId="7" xfId="2" applyFont="1" applyBorder="1" applyAlignment="1" applyProtection="1">
      <alignment horizontal="left"/>
      <protection locked="0"/>
    </xf>
    <xf numFmtId="0" fontId="40" fillId="0" borderId="0" xfId="2" applyFont="1" applyAlignment="1" applyProtection="1">
      <alignment horizontal="left"/>
      <protection locked="0"/>
    </xf>
    <xf numFmtId="0" fontId="40" fillId="0" borderId="8" xfId="2" applyFont="1" applyBorder="1" applyAlignment="1" applyProtection="1">
      <alignment horizontal="left"/>
      <protection locked="0"/>
    </xf>
    <xf numFmtId="0" fontId="40" fillId="0" borderId="9" xfId="2" applyFont="1" applyBorder="1" applyAlignment="1" applyProtection="1">
      <alignment horizontal="left"/>
      <protection locked="0"/>
    </xf>
    <xf numFmtId="0" fontId="40" fillId="0" borderId="10" xfId="2" applyFont="1" applyBorder="1" applyAlignment="1" applyProtection="1">
      <alignment horizontal="left"/>
      <protection locked="0"/>
    </xf>
    <xf numFmtId="0" fontId="40" fillId="0" borderId="11" xfId="2" applyFont="1" applyBorder="1" applyAlignment="1" applyProtection="1">
      <alignment horizontal="left"/>
      <protection locked="0"/>
    </xf>
    <xf numFmtId="0" fontId="1" fillId="0" borderId="2" xfId="2" applyFont="1" applyBorder="1" applyAlignment="1" applyProtection="1">
      <alignment horizontal="left" vertical="center"/>
      <protection locked="0"/>
    </xf>
    <xf numFmtId="49" fontId="12" fillId="0" borderId="42" xfId="2" applyNumberFormat="1" applyFont="1" applyBorder="1" applyAlignment="1" applyProtection="1">
      <alignment horizontal="center"/>
      <protection locked="0"/>
    </xf>
    <xf numFmtId="49" fontId="12" fillId="0" borderId="17" xfId="2" applyNumberFormat="1" applyFont="1" applyBorder="1" applyAlignment="1" applyProtection="1">
      <alignment horizontal="center"/>
      <protection locked="0"/>
    </xf>
    <xf numFmtId="49" fontId="12" fillId="0" borderId="42" xfId="2" applyNumberFormat="1" applyFont="1" applyBorder="1" applyAlignment="1" applyProtection="1">
      <alignment horizontal="left"/>
      <protection locked="0"/>
    </xf>
    <xf numFmtId="49" fontId="12" fillId="0" borderId="17" xfId="2" applyNumberFormat="1" applyFont="1" applyBorder="1" applyAlignment="1" applyProtection="1">
      <alignment horizontal="left"/>
      <protection locked="0"/>
    </xf>
    <xf numFmtId="49" fontId="12" fillId="0" borderId="24" xfId="2" applyNumberFormat="1" applyFont="1" applyBorder="1" applyAlignment="1" applyProtection="1">
      <alignment horizontal="left"/>
      <protection locked="0"/>
    </xf>
    <xf numFmtId="0" fontId="13" fillId="0" borderId="4" xfId="2" applyFont="1" applyBorder="1" applyAlignment="1" applyProtection="1">
      <alignment horizontal="center"/>
      <protection locked="0"/>
    </xf>
    <xf numFmtId="0" fontId="13" fillId="0" borderId="5" xfId="2" applyFont="1" applyBorder="1" applyAlignment="1" applyProtection="1">
      <alignment horizontal="center"/>
      <protection locked="0"/>
    </xf>
    <xf numFmtId="0" fontId="13" fillId="0" borderId="6" xfId="2" applyFont="1" applyBorder="1" applyAlignment="1" applyProtection="1">
      <alignment horizontal="center"/>
      <protection locked="0"/>
    </xf>
    <xf numFmtId="49" fontId="13" fillId="2" borderId="27" xfId="2" applyNumberFormat="1" applyFont="1" applyFill="1" applyBorder="1" applyAlignment="1" applyProtection="1">
      <alignment horizontal="center" wrapText="1"/>
      <protection locked="0"/>
    </xf>
    <xf numFmtId="49" fontId="13" fillId="2" borderId="28" xfId="2" applyNumberFormat="1" applyFont="1" applyFill="1" applyBorder="1" applyAlignment="1" applyProtection="1">
      <alignment horizontal="center" wrapText="1"/>
      <protection locked="0"/>
    </xf>
    <xf numFmtId="0" fontId="13" fillId="0" borderId="4" xfId="2" applyFont="1" applyBorder="1" applyAlignment="1" applyProtection="1">
      <alignment horizontal="left" vertical="center" textRotation="90"/>
      <protection locked="0"/>
    </xf>
    <xf numFmtId="0" fontId="13" fillId="0" borderId="6" xfId="2" applyFont="1" applyBorder="1" applyAlignment="1" applyProtection="1">
      <alignment horizontal="left" vertical="center" textRotation="90"/>
      <protection locked="0"/>
    </xf>
    <xf numFmtId="0" fontId="13" fillId="0" borderId="7" xfId="2" applyFont="1" applyBorder="1" applyAlignment="1" applyProtection="1">
      <alignment horizontal="left" vertical="center" textRotation="90"/>
      <protection locked="0"/>
    </xf>
    <xf numFmtId="0" fontId="13" fillId="0" borderId="8" xfId="2" applyFont="1" applyBorder="1" applyAlignment="1" applyProtection="1">
      <alignment horizontal="left" vertical="center" textRotation="90"/>
      <protection locked="0"/>
    </xf>
    <xf numFmtId="0" fontId="13" fillId="0" borderId="9" xfId="2" applyFont="1" applyBorder="1" applyAlignment="1" applyProtection="1">
      <alignment horizontal="left" vertical="center" textRotation="90"/>
      <protection locked="0"/>
    </xf>
    <xf numFmtId="0" fontId="13" fillId="0" borderId="11" xfId="2" applyFont="1" applyBorder="1" applyAlignment="1" applyProtection="1">
      <alignment horizontal="left" vertical="center" textRotation="90"/>
      <protection locked="0"/>
    </xf>
    <xf numFmtId="0" fontId="13" fillId="0" borderId="5" xfId="2" applyFont="1" applyBorder="1" applyAlignment="1" applyProtection="1">
      <alignment horizontal="left" vertical="center" textRotation="90"/>
      <protection locked="0"/>
    </xf>
    <xf numFmtId="0" fontId="13" fillId="0" borderId="0" xfId="2" applyFont="1" applyAlignment="1" applyProtection="1">
      <alignment horizontal="left" vertical="center" textRotation="90"/>
      <protection locked="0"/>
    </xf>
    <xf numFmtId="0" fontId="13" fillId="0" borderId="10" xfId="2" applyFont="1" applyBorder="1" applyAlignment="1" applyProtection="1">
      <alignment horizontal="left" vertical="center" textRotation="90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24" fillId="0" borderId="4" xfId="2" applyFont="1" applyBorder="1" applyAlignment="1" applyProtection="1">
      <alignment horizontal="left" vertical="top" wrapText="1"/>
      <protection locked="0"/>
    </xf>
    <xf numFmtId="0" fontId="1" fillId="0" borderId="5" xfId="2" applyFont="1" applyBorder="1" applyAlignment="1" applyProtection="1">
      <alignment horizontal="left" vertical="top" wrapText="1"/>
      <protection locked="0"/>
    </xf>
    <xf numFmtId="0" fontId="1" fillId="0" borderId="6" xfId="2" applyFont="1" applyBorder="1" applyAlignment="1" applyProtection="1">
      <alignment horizontal="left" vertical="top" wrapText="1"/>
      <protection locked="0"/>
    </xf>
    <xf numFmtId="0" fontId="1" fillId="0" borderId="7" xfId="2" applyFont="1" applyBorder="1" applyAlignment="1" applyProtection="1">
      <alignment horizontal="left" vertical="top" wrapText="1"/>
      <protection locked="0"/>
    </xf>
    <xf numFmtId="0" fontId="1" fillId="0" borderId="0" xfId="2" applyFont="1" applyAlignment="1" applyProtection="1">
      <alignment horizontal="left" vertical="top" wrapText="1"/>
      <protection locked="0"/>
    </xf>
    <xf numFmtId="0" fontId="1" fillId="0" borderId="8" xfId="2" applyFont="1" applyBorder="1" applyAlignment="1" applyProtection="1">
      <alignment horizontal="left" vertical="top" wrapText="1"/>
      <protection locked="0"/>
    </xf>
    <xf numFmtId="0" fontId="1" fillId="0" borderId="9" xfId="2" applyFont="1" applyBorder="1" applyAlignment="1" applyProtection="1">
      <alignment horizontal="left" vertical="top" wrapText="1"/>
      <protection locked="0"/>
    </xf>
    <xf numFmtId="0" fontId="1" fillId="0" borderId="10" xfId="2" applyFont="1" applyBorder="1" applyAlignment="1" applyProtection="1">
      <alignment horizontal="left" vertical="top" wrapText="1"/>
      <protection locked="0"/>
    </xf>
    <xf numFmtId="0" fontId="1" fillId="0" borderId="11" xfId="2" applyFont="1" applyBorder="1" applyAlignment="1" applyProtection="1">
      <alignment horizontal="left" vertical="top" wrapText="1"/>
      <protection locked="0"/>
    </xf>
    <xf numFmtId="0" fontId="9" fillId="9" borderId="4" xfId="2" applyFont="1" applyFill="1" applyBorder="1" applyAlignment="1">
      <alignment horizontal="left"/>
    </xf>
    <xf numFmtId="0" fontId="9" fillId="9" borderId="5" xfId="2" applyFont="1" applyFill="1" applyBorder="1" applyAlignment="1">
      <alignment horizontal="left"/>
    </xf>
    <xf numFmtId="0" fontId="9" fillId="9" borderId="6" xfId="2" applyFont="1" applyFill="1" applyBorder="1" applyAlignment="1">
      <alignment horizontal="left"/>
    </xf>
    <xf numFmtId="0" fontId="9" fillId="9" borderId="4" xfId="2" applyFont="1" applyFill="1" applyBorder="1" applyAlignment="1">
      <alignment horizontal="center"/>
    </xf>
    <xf numFmtId="0" fontId="9" fillId="9" borderId="5" xfId="2" applyFont="1" applyFill="1" applyBorder="1" applyAlignment="1">
      <alignment horizontal="center"/>
    </xf>
    <xf numFmtId="0" fontId="9" fillId="9" borderId="6" xfId="2" applyFont="1" applyFill="1" applyBorder="1" applyAlignment="1">
      <alignment horizontal="center"/>
    </xf>
    <xf numFmtId="49" fontId="13" fillId="2" borderId="27" xfId="2" applyNumberFormat="1" applyFont="1" applyFill="1" applyBorder="1" applyAlignment="1" applyProtection="1">
      <alignment horizontal="left"/>
      <protection locked="0"/>
    </xf>
    <xf numFmtId="49" fontId="13" fillId="2" borderId="15" xfId="2" applyNumberFormat="1" applyFont="1" applyFill="1" applyBorder="1" applyAlignment="1" applyProtection="1">
      <alignment horizontal="left"/>
      <protection locked="0"/>
    </xf>
    <xf numFmtId="49" fontId="13" fillId="2" borderId="28" xfId="2" applyNumberFormat="1" applyFont="1" applyFill="1" applyBorder="1" applyAlignment="1" applyProtection="1">
      <alignment horizontal="left"/>
      <protection locked="0"/>
    </xf>
    <xf numFmtId="49" fontId="24" fillId="0" borderId="7" xfId="2" applyNumberFormat="1" applyFont="1" applyBorder="1" applyAlignment="1">
      <alignment horizontal="left" vertical="top" wrapText="1"/>
    </xf>
    <xf numFmtId="49" fontId="1" fillId="0" borderId="0" xfId="2" applyNumberFormat="1" applyFont="1" applyAlignment="1">
      <alignment horizontal="left" vertical="top" wrapText="1"/>
    </xf>
    <xf numFmtId="49" fontId="1" fillId="0" borderId="8" xfId="2" applyNumberFormat="1" applyFont="1" applyBorder="1" applyAlignment="1">
      <alignment horizontal="left" vertical="top" wrapText="1"/>
    </xf>
    <xf numFmtId="49" fontId="1" fillId="0" borderId="7" xfId="2" applyNumberFormat="1" applyFont="1" applyBorder="1" applyAlignment="1">
      <alignment horizontal="left" vertical="top" wrapText="1"/>
    </xf>
    <xf numFmtId="49" fontId="1" fillId="0" borderId="9" xfId="2" applyNumberFormat="1" applyFont="1" applyBorder="1" applyAlignment="1">
      <alignment horizontal="left" vertical="top" wrapText="1"/>
    </xf>
    <xf numFmtId="49" fontId="1" fillId="0" borderId="10" xfId="2" applyNumberFormat="1" applyFont="1" applyBorder="1" applyAlignment="1">
      <alignment horizontal="left" vertical="top" wrapText="1"/>
    </xf>
    <xf numFmtId="49" fontId="1" fillId="0" borderId="11" xfId="2" applyNumberFormat="1" applyFont="1" applyBorder="1" applyAlignment="1">
      <alignment horizontal="left" vertical="top" wrapText="1"/>
    </xf>
    <xf numFmtId="0" fontId="13" fillId="2" borderId="27" xfId="2" applyFont="1" applyFill="1" applyBorder="1" applyAlignment="1" applyProtection="1">
      <alignment horizontal="left"/>
      <protection locked="0"/>
    </xf>
    <xf numFmtId="0" fontId="13" fillId="2" borderId="15" xfId="2" applyFont="1" applyFill="1" applyBorder="1" applyAlignment="1" applyProtection="1">
      <alignment horizontal="left"/>
      <protection locked="0"/>
    </xf>
    <xf numFmtId="0" fontId="13" fillId="2" borderId="28" xfId="2" applyFont="1" applyFill="1" applyBorder="1" applyAlignment="1" applyProtection="1">
      <alignment horizontal="left"/>
      <protection locked="0"/>
    </xf>
    <xf numFmtId="49" fontId="1" fillId="0" borderId="27" xfId="2" applyNumberFormat="1" applyFont="1" applyBorder="1" applyAlignment="1">
      <alignment horizontal="left"/>
    </xf>
    <xf numFmtId="49" fontId="1" fillId="0" borderId="15" xfId="2" applyNumberFormat="1" applyFont="1" applyBorder="1" applyAlignment="1">
      <alignment horizontal="left"/>
    </xf>
    <xf numFmtId="49" fontId="1" fillId="0" borderId="28" xfId="2" applyNumberFormat="1" applyFont="1" applyBorder="1" applyAlignment="1">
      <alignment horizontal="left"/>
    </xf>
    <xf numFmtId="49" fontId="1" fillId="0" borderId="27" xfId="2" applyNumberFormat="1" applyFont="1" applyBorder="1" applyAlignment="1" applyProtection="1">
      <alignment horizontal="left"/>
      <protection locked="0"/>
    </xf>
    <xf numFmtId="49" fontId="1" fillId="0" borderId="15" xfId="2" applyNumberFormat="1" applyFont="1" applyBorder="1" applyAlignment="1" applyProtection="1">
      <alignment horizontal="left"/>
      <protection locked="0"/>
    </xf>
    <xf numFmtId="49" fontId="1" fillId="0" borderId="28" xfId="2" applyNumberFormat="1" applyFont="1" applyBorder="1" applyAlignment="1" applyProtection="1">
      <alignment horizontal="left"/>
      <protection locked="0"/>
    </xf>
    <xf numFmtId="1" fontId="1" fillId="0" borderId="27" xfId="2" applyNumberFormat="1" applyFont="1" applyBorder="1" applyAlignment="1" applyProtection="1">
      <alignment horizontal="left"/>
      <protection locked="0"/>
    </xf>
    <xf numFmtId="1" fontId="1" fillId="0" borderId="15" xfId="2" applyNumberFormat="1" applyFont="1" applyBorder="1" applyAlignment="1" applyProtection="1">
      <alignment horizontal="left"/>
      <protection locked="0"/>
    </xf>
    <xf numFmtId="1" fontId="1" fillId="0" borderId="28" xfId="2" applyNumberFormat="1" applyFont="1" applyBorder="1" applyAlignment="1" applyProtection="1">
      <alignment horizontal="left"/>
      <protection locked="0"/>
    </xf>
    <xf numFmtId="49" fontId="1" fillId="0" borderId="26" xfId="2" applyNumberFormat="1" applyFont="1" applyBorder="1" applyAlignment="1">
      <alignment horizontal="left"/>
    </xf>
    <xf numFmtId="0" fontId="7" fillId="0" borderId="0" xfId="2" applyFont="1" applyAlignment="1" applyProtection="1">
      <alignment horizontal="left"/>
      <protection locked="0"/>
    </xf>
    <xf numFmtId="0" fontId="7" fillId="0" borderId="8" xfId="2" applyFont="1" applyBorder="1" applyAlignment="1" applyProtection="1">
      <alignment horizontal="left"/>
      <protection locked="0"/>
    </xf>
    <xf numFmtId="0" fontId="1" fillId="0" borderId="7" xfId="2" applyFont="1" applyBorder="1" applyAlignment="1" applyProtection="1">
      <alignment horizontal="right" vertical="center"/>
      <protection locked="0"/>
    </xf>
    <xf numFmtId="0" fontId="1" fillId="0" borderId="0" xfId="2" applyFont="1" applyAlignment="1" applyProtection="1">
      <alignment horizontal="right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13" fillId="0" borderId="11" xfId="2" applyFont="1" applyBorder="1" applyAlignment="1" applyProtection="1">
      <alignment horizontal="center" vertical="center"/>
      <protection locked="0"/>
    </xf>
    <xf numFmtId="0" fontId="1" fillId="0" borderId="9" xfId="2" applyFont="1" applyBorder="1" applyAlignment="1">
      <alignment horizontal="right"/>
    </xf>
    <xf numFmtId="0" fontId="1" fillId="0" borderId="10" xfId="2" applyFont="1" applyBorder="1" applyAlignment="1">
      <alignment horizontal="right"/>
    </xf>
    <xf numFmtId="49" fontId="1" fillId="0" borderId="42" xfId="2" applyNumberFormat="1" applyFont="1" applyBorder="1" applyAlignment="1">
      <alignment horizontal="left"/>
    </xf>
    <xf numFmtId="49" fontId="1" fillId="0" borderId="34" xfId="2" applyNumberFormat="1" applyFont="1" applyBorder="1" applyAlignment="1">
      <alignment horizontal="left"/>
    </xf>
    <xf numFmtId="49" fontId="24" fillId="0" borderId="4" xfId="2" applyNumberFormat="1" applyFont="1" applyBorder="1" applyAlignment="1">
      <alignment horizontal="left" vertical="top" wrapText="1"/>
    </xf>
    <xf numFmtId="49" fontId="1" fillId="0" borderId="5" xfId="2" applyNumberFormat="1" applyFont="1" applyBorder="1" applyAlignment="1">
      <alignment horizontal="left" vertical="top" wrapText="1"/>
    </xf>
    <xf numFmtId="49" fontId="1" fillId="0" borderId="6" xfId="2" applyNumberFormat="1" applyFont="1" applyBorder="1" applyAlignment="1">
      <alignment horizontal="left" vertical="top" wrapText="1"/>
    </xf>
    <xf numFmtId="49" fontId="22" fillId="0" borderId="22" xfId="5" applyNumberFormat="1" applyFont="1" applyFill="1" applyBorder="1" applyAlignment="1" applyProtection="1">
      <alignment horizontal="center" vertical="center"/>
    </xf>
    <xf numFmtId="49" fontId="1" fillId="0" borderId="22" xfId="2" applyNumberFormat="1" applyFont="1" applyBorder="1" applyAlignment="1">
      <alignment horizontal="center"/>
    </xf>
    <xf numFmtId="49" fontId="8" fillId="2" borderId="22" xfId="2" applyNumberFormat="1" applyFont="1" applyFill="1" applyBorder="1" applyAlignment="1">
      <alignment horizontal="center"/>
    </xf>
    <xf numFmtId="0" fontId="1" fillId="0" borderId="43" xfId="2" applyFont="1" applyBorder="1" applyAlignment="1" applyProtection="1">
      <alignment horizontal="center" wrapText="1"/>
      <protection locked="0"/>
    </xf>
    <xf numFmtId="0" fontId="1" fillId="0" borderId="10" xfId="2" applyFont="1" applyBorder="1" applyAlignment="1" applyProtection="1">
      <alignment horizontal="center" wrapText="1"/>
      <protection locked="0"/>
    </xf>
    <xf numFmtId="0" fontId="1" fillId="0" borderId="7" xfId="2" applyFont="1" applyBorder="1" applyAlignment="1">
      <alignment horizontal="right"/>
    </xf>
    <xf numFmtId="0" fontId="1" fillId="0" borderId="29" xfId="2" applyFont="1" applyBorder="1" applyAlignment="1">
      <alignment horizontal="right"/>
    </xf>
    <xf numFmtId="49" fontId="13" fillId="2" borderId="36" xfId="2" applyNumberFormat="1" applyFont="1" applyFill="1" applyBorder="1" applyAlignment="1" applyProtection="1">
      <alignment horizontal="center" vertical="top" wrapText="1"/>
      <protection locked="0"/>
    </xf>
    <xf numFmtId="49" fontId="13" fillId="2" borderId="16" xfId="2" applyNumberFormat="1" applyFont="1" applyFill="1" applyBorder="1" applyAlignment="1" applyProtection="1">
      <alignment horizontal="center" vertical="top" wrapText="1"/>
      <protection locked="0"/>
    </xf>
    <xf numFmtId="0" fontId="1" fillId="0" borderId="0" xfId="2" applyFont="1" applyAlignment="1">
      <alignment horizontal="right"/>
    </xf>
    <xf numFmtId="166" fontId="12" fillId="0" borderId="17" xfId="2" applyNumberFormat="1" applyFont="1" applyBorder="1" applyAlignment="1" applyProtection="1">
      <alignment horizontal="center" vertical="top" wrapText="1"/>
      <protection locked="0"/>
    </xf>
    <xf numFmtId="166" fontId="12" fillId="0" borderId="34" xfId="2" applyNumberFormat="1" applyFont="1" applyBorder="1" applyAlignment="1" applyProtection="1">
      <alignment horizontal="center" vertical="top" wrapText="1"/>
      <protection locked="0"/>
    </xf>
    <xf numFmtId="49" fontId="1" fillId="0" borderId="30" xfId="2" applyNumberFormat="1" applyFont="1" applyBorder="1" applyAlignment="1">
      <alignment horizontal="left"/>
    </xf>
    <xf numFmtId="49" fontId="1" fillId="0" borderId="14" xfId="2" applyNumberFormat="1" applyFont="1" applyBorder="1" applyAlignment="1">
      <alignment horizontal="left"/>
    </xf>
    <xf numFmtId="49" fontId="13" fillId="2" borderId="27" xfId="2" applyNumberFormat="1" applyFont="1" applyFill="1" applyBorder="1" applyAlignment="1" applyProtection="1">
      <alignment horizontal="center" vertical="top" wrapText="1"/>
      <protection locked="0"/>
    </xf>
    <xf numFmtId="49" fontId="13" fillId="2" borderId="39" xfId="2" applyNumberFormat="1" applyFont="1" applyFill="1" applyBorder="1" applyAlignment="1" applyProtection="1">
      <alignment horizontal="center" vertical="top" wrapText="1"/>
      <protection locked="0"/>
    </xf>
    <xf numFmtId="3" fontId="13" fillId="2" borderId="27" xfId="5" applyNumberFormat="1" applyFont="1" applyFill="1" applyBorder="1" applyAlignment="1" applyProtection="1">
      <alignment horizontal="center" vertical="center"/>
      <protection locked="0"/>
    </xf>
    <xf numFmtId="3" fontId="13" fillId="2" borderId="28" xfId="5" applyNumberFormat="1" applyFont="1" applyFill="1" applyBorder="1" applyAlignment="1" applyProtection="1">
      <alignment horizontal="center" vertical="center"/>
      <protection locked="0"/>
    </xf>
    <xf numFmtId="1" fontId="13" fillId="0" borderId="27" xfId="2" applyNumberFormat="1" applyFont="1" applyBorder="1" applyAlignment="1" applyProtection="1">
      <alignment horizontal="center" vertical="center" wrapText="1"/>
      <protection locked="0"/>
    </xf>
    <xf numFmtId="1" fontId="13" fillId="0" borderId="28" xfId="2" applyNumberFormat="1" applyFont="1" applyBorder="1" applyAlignment="1" applyProtection="1">
      <alignment horizontal="center" vertical="center" wrapText="1"/>
      <protection locked="0"/>
    </xf>
    <xf numFmtId="0" fontId="7" fillId="0" borderId="33" xfId="2" applyFont="1" applyBorder="1" applyAlignment="1">
      <alignment horizontal="right"/>
    </xf>
    <xf numFmtId="0" fontId="7" fillId="0" borderId="31" xfId="2" applyFont="1" applyBorder="1" applyAlignment="1">
      <alignment horizontal="right"/>
    </xf>
    <xf numFmtId="0" fontId="1" fillId="0" borderId="7" xfId="2" applyFont="1" applyBorder="1" applyAlignment="1">
      <alignment horizontal="center"/>
    </xf>
    <xf numFmtId="0" fontId="1" fillId="0" borderId="0" xfId="2" applyFont="1" applyAlignment="1">
      <alignment horizontal="center"/>
    </xf>
    <xf numFmtId="49" fontId="13" fillId="2" borderId="35" xfId="2" applyNumberFormat="1" applyFont="1" applyFill="1" applyBorder="1" applyAlignment="1" applyProtection="1">
      <alignment horizontal="center" wrapText="1"/>
      <protection locked="0"/>
    </xf>
    <xf numFmtId="49" fontId="13" fillId="2" borderId="16" xfId="2" applyNumberFormat="1" applyFont="1" applyFill="1" applyBorder="1" applyAlignment="1" applyProtection="1">
      <alignment horizontal="center" wrapText="1"/>
      <protection locked="0"/>
    </xf>
    <xf numFmtId="49" fontId="13" fillId="2" borderId="36" xfId="5" applyNumberFormat="1" applyFont="1" applyFill="1" applyBorder="1" applyAlignment="1" applyProtection="1">
      <alignment horizontal="left" vertical="top" wrapText="1"/>
      <protection locked="0"/>
    </xf>
    <xf numFmtId="49" fontId="13" fillId="2" borderId="19" xfId="5" applyNumberFormat="1" applyFont="1" applyFill="1" applyBorder="1" applyAlignment="1" applyProtection="1">
      <alignment horizontal="left" vertical="top" wrapText="1"/>
      <protection locked="0"/>
    </xf>
    <xf numFmtId="49" fontId="13" fillId="2" borderId="20" xfId="5" applyNumberFormat="1" applyFont="1" applyFill="1" applyBorder="1" applyAlignment="1" applyProtection="1">
      <alignment horizontal="left" vertical="top" wrapText="1"/>
      <protection locked="0"/>
    </xf>
    <xf numFmtId="49" fontId="13" fillId="2" borderId="30" xfId="5" applyNumberFormat="1" applyFont="1" applyFill="1" applyBorder="1" applyAlignment="1" applyProtection="1">
      <alignment horizontal="left" vertical="top" wrapText="1"/>
      <protection locked="0"/>
    </xf>
    <xf numFmtId="49" fontId="13" fillId="2" borderId="13" xfId="5" applyNumberFormat="1" applyFont="1" applyFill="1" applyBorder="1" applyAlignment="1" applyProtection="1">
      <alignment horizontal="left" vertical="top" wrapText="1"/>
      <protection locked="0"/>
    </xf>
    <xf numFmtId="49" fontId="13" fillId="2" borderId="31" xfId="5" applyNumberFormat="1" applyFont="1" applyFill="1" applyBorder="1" applyAlignment="1" applyProtection="1">
      <alignment horizontal="left" vertical="top" wrapText="1"/>
      <protection locked="0"/>
    </xf>
    <xf numFmtId="49" fontId="13" fillId="0" borderId="22" xfId="5" applyNumberFormat="1" applyFont="1" applyFill="1" applyBorder="1" applyAlignment="1" applyProtection="1">
      <alignment horizontal="left" vertical="top" wrapText="1"/>
      <protection locked="0"/>
    </xf>
    <xf numFmtId="0" fontId="1" fillId="0" borderId="22" xfId="2" applyFont="1" applyBorder="1" applyAlignment="1">
      <alignment horizontal="left"/>
    </xf>
    <xf numFmtId="0" fontId="7" fillId="0" borderId="7" xfId="2" applyFont="1" applyBorder="1" applyAlignment="1">
      <alignment horizontal="right"/>
    </xf>
    <xf numFmtId="0" fontId="7" fillId="0" borderId="29" xfId="2" applyFont="1" applyBorder="1" applyAlignment="1">
      <alignment horizontal="right"/>
    </xf>
    <xf numFmtId="49" fontId="13" fillId="0" borderId="27" xfId="2" applyNumberFormat="1" applyFont="1" applyBorder="1" applyAlignment="1" applyProtection="1">
      <alignment horizontal="center" wrapText="1"/>
      <protection locked="0"/>
    </xf>
    <xf numFmtId="49" fontId="13" fillId="0" borderId="28" xfId="2" applyNumberFormat="1" applyFont="1" applyBorder="1" applyAlignment="1" applyProtection="1">
      <alignment horizontal="center" wrapText="1"/>
      <protection locked="0"/>
    </xf>
    <xf numFmtId="0" fontId="7" fillId="0" borderId="0" xfId="2" applyFont="1" applyAlignment="1">
      <alignment horizontal="right"/>
    </xf>
    <xf numFmtId="49" fontId="13" fillId="0" borderId="27" xfId="5" applyNumberFormat="1" applyFont="1" applyFill="1" applyBorder="1" applyAlignment="1" applyProtection="1">
      <alignment horizontal="center" vertical="center"/>
      <protection locked="0"/>
    </xf>
    <xf numFmtId="49" fontId="13" fillId="0" borderId="28" xfId="5" applyNumberFormat="1" applyFont="1" applyFill="1" applyBorder="1" applyAlignment="1" applyProtection="1">
      <alignment horizontal="center" vertical="center"/>
      <protection locked="0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166" fontId="7" fillId="0" borderId="7" xfId="2" applyNumberFormat="1" applyFont="1" applyBorder="1" applyAlignment="1" applyProtection="1">
      <alignment horizontal="right" vertical="top" wrapText="1"/>
      <protection locked="0"/>
    </xf>
    <xf numFmtId="166" fontId="7" fillId="0" borderId="29" xfId="2" applyNumberFormat="1" applyFont="1" applyBorder="1" applyAlignment="1" applyProtection="1">
      <alignment horizontal="right" vertical="top" wrapText="1"/>
      <protection locked="0"/>
    </xf>
    <xf numFmtId="49" fontId="13" fillId="0" borderId="30" xfId="2" applyNumberFormat="1" applyFont="1" applyBorder="1" applyAlignment="1" applyProtection="1">
      <alignment horizontal="center" wrapText="1"/>
      <protection locked="0"/>
    </xf>
    <xf numFmtId="49" fontId="13" fillId="0" borderId="31" xfId="2" applyNumberFormat="1" applyFont="1" applyBorder="1" applyAlignment="1" applyProtection="1">
      <alignment horizontal="center" wrapText="1"/>
      <protection locked="0"/>
    </xf>
    <xf numFmtId="0" fontId="1" fillId="0" borderId="19" xfId="2" applyFont="1" applyBorder="1" applyAlignment="1">
      <alignment horizontal="left"/>
    </xf>
    <xf numFmtId="14" fontId="13" fillId="7" borderId="15" xfId="2" applyNumberFormat="1" applyFont="1" applyFill="1" applyBorder="1" applyAlignment="1" applyProtection="1">
      <alignment horizontal="left" wrapText="1"/>
      <protection locked="0"/>
    </xf>
    <xf numFmtId="49" fontId="13" fillId="7" borderId="13" xfId="2" applyNumberFormat="1" applyFont="1" applyFill="1" applyBorder="1" applyAlignment="1" applyProtection="1">
      <alignment horizontal="left"/>
      <protection locked="0"/>
    </xf>
    <xf numFmtId="3" fontId="13" fillId="7" borderId="15" xfId="2" applyNumberFormat="1" applyFont="1" applyFill="1" applyBorder="1" applyAlignment="1" applyProtection="1">
      <alignment horizontal="left" wrapText="1"/>
      <protection locked="0"/>
    </xf>
    <xf numFmtId="164" fontId="13" fillId="7" borderId="15" xfId="2" applyNumberFormat="1" applyFont="1" applyFill="1" applyBorder="1" applyAlignment="1" applyProtection="1">
      <alignment horizontal="left"/>
      <protection locked="0"/>
    </xf>
    <xf numFmtId="49" fontId="13" fillId="7" borderId="17" xfId="2" applyNumberFormat="1" applyFont="1" applyFill="1" applyBorder="1" applyAlignment="1" applyProtection="1">
      <alignment horizontal="left" wrapText="1"/>
      <protection locked="0"/>
    </xf>
    <xf numFmtId="14" fontId="37" fillId="7" borderId="17" xfId="4" applyNumberFormat="1" applyFont="1" applyFill="1" applyBorder="1" applyAlignment="1" applyProtection="1">
      <alignment horizontal="left"/>
      <protection locked="0"/>
    </xf>
    <xf numFmtId="14" fontId="38" fillId="7" borderId="17" xfId="4" applyNumberFormat="1" applyFont="1" applyFill="1" applyBorder="1" applyAlignment="1" applyProtection="1">
      <alignment horizontal="left"/>
      <protection locked="0"/>
    </xf>
    <xf numFmtId="0" fontId="9" fillId="0" borderId="40" xfId="2" applyFont="1" applyBorder="1" applyAlignment="1">
      <alignment horizontal="center"/>
    </xf>
    <xf numFmtId="0" fontId="1" fillId="0" borderId="40" xfId="2" applyFont="1" applyBorder="1" applyAlignment="1">
      <alignment horizontal="center"/>
    </xf>
    <xf numFmtId="0" fontId="42" fillId="2" borderId="27" xfId="2" applyFont="1" applyFill="1" applyBorder="1" applyAlignment="1">
      <alignment horizontal="center"/>
    </xf>
    <xf numFmtId="0" fontId="42" fillId="2" borderId="28" xfId="2" applyFont="1" applyFill="1" applyBorder="1" applyAlignment="1">
      <alignment horizontal="center"/>
    </xf>
    <xf numFmtId="49" fontId="43" fillId="2" borderId="27" xfId="2" applyNumberFormat="1" applyFont="1" applyFill="1" applyBorder="1" applyAlignment="1" applyProtection="1">
      <alignment horizontal="left"/>
      <protection locked="0"/>
    </xf>
    <xf numFmtId="49" fontId="43" fillId="2" borderId="15" xfId="2" applyNumberFormat="1" applyFont="1" applyFill="1" applyBorder="1" applyAlignment="1" applyProtection="1">
      <alignment horizontal="left"/>
      <protection locked="0"/>
    </xf>
    <xf numFmtId="49" fontId="43" fillId="2" borderId="28" xfId="2" applyNumberFormat="1" applyFont="1" applyFill="1" applyBorder="1" applyAlignment="1" applyProtection="1">
      <alignment horizontal="left"/>
      <protection locked="0"/>
    </xf>
    <xf numFmtId="49" fontId="12" fillId="0" borderId="30" xfId="2" applyNumberFormat="1" applyFont="1" applyBorder="1" applyAlignment="1" applyProtection="1">
      <alignment horizontal="center"/>
      <protection locked="0"/>
    </xf>
    <xf numFmtId="49" fontId="12" fillId="0" borderId="13" xfId="2" applyNumberFormat="1" applyFont="1" applyBorder="1" applyAlignment="1" applyProtection="1">
      <alignment horizontal="center"/>
      <protection locked="0"/>
    </xf>
    <xf numFmtId="49" fontId="13" fillId="10" borderId="27" xfId="2" applyNumberFormat="1" applyFont="1" applyFill="1" applyBorder="1" applyAlignment="1" applyProtection="1">
      <alignment horizontal="left"/>
      <protection locked="0"/>
    </xf>
    <xf numFmtId="49" fontId="13" fillId="10" borderId="15" xfId="2" applyNumberFormat="1" applyFont="1" applyFill="1" applyBorder="1" applyAlignment="1" applyProtection="1">
      <alignment horizontal="left"/>
      <protection locked="0"/>
    </xf>
    <xf numFmtId="49" fontId="13" fillId="10" borderId="28" xfId="2" applyNumberFormat="1" applyFont="1" applyFill="1" applyBorder="1" applyAlignment="1" applyProtection="1">
      <alignment horizontal="left"/>
      <protection locked="0"/>
    </xf>
    <xf numFmtId="1" fontId="13" fillId="7" borderId="15" xfId="2" applyNumberFormat="1" applyFont="1" applyFill="1" applyBorder="1" applyAlignment="1" applyProtection="1">
      <alignment horizontal="left" wrapText="1"/>
      <protection locked="0"/>
    </xf>
    <xf numFmtId="49" fontId="13" fillId="7" borderId="15" xfId="2" applyNumberFormat="1" applyFont="1" applyFill="1" applyBorder="1" applyAlignment="1" applyProtection="1">
      <alignment horizontal="left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center" vertical="center" wrapText="1"/>
      <protection locked="0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5" xfId="2" applyFont="1" applyBorder="1" applyAlignment="1">
      <alignment horizontal="right" vertical="center"/>
    </xf>
    <xf numFmtId="0" fontId="7" fillId="0" borderId="6" xfId="2" applyFont="1" applyBorder="1" applyAlignment="1">
      <alignment horizontal="right" vertical="center"/>
    </xf>
    <xf numFmtId="49" fontId="13" fillId="7" borderId="13" xfId="2" applyNumberFormat="1" applyFont="1" applyFill="1" applyBorder="1" applyAlignment="1" applyProtection="1">
      <alignment horizontal="left" wrapText="1"/>
      <protection locked="0"/>
    </xf>
    <xf numFmtId="0" fontId="40" fillId="0" borderId="0" xfId="2" applyFont="1" applyBorder="1" applyAlignment="1" applyProtection="1">
      <alignment horizontal="left"/>
      <protection locked="0"/>
    </xf>
    <xf numFmtId="0" fontId="13" fillId="0" borderId="22" xfId="2" applyFont="1" applyBorder="1" applyAlignment="1" applyProtection="1">
      <alignment horizontal="center" vertical="center"/>
      <protection locked="0"/>
    </xf>
    <xf numFmtId="0" fontId="1" fillId="0" borderId="38" xfId="2" applyFont="1" applyBorder="1" applyAlignment="1" applyProtection="1">
      <alignment horizontal="left" vertical="center"/>
      <protection locked="0"/>
    </xf>
    <xf numFmtId="0" fontId="23" fillId="0" borderId="0" xfId="2" applyFont="1" applyAlignment="1" applyProtection="1">
      <alignment horizontal="left"/>
      <protection locked="0"/>
    </xf>
    <xf numFmtId="0" fontId="23" fillId="0" borderId="8" xfId="2" applyFont="1" applyBorder="1" applyAlignment="1" applyProtection="1">
      <alignment horizontal="left"/>
      <protection locked="0"/>
    </xf>
    <xf numFmtId="0" fontId="5" fillId="8" borderId="37" xfId="2" applyFont="1" applyFill="1" applyBorder="1" applyAlignment="1">
      <alignment horizontal="center"/>
    </xf>
    <xf numFmtId="0" fontId="5" fillId="8" borderId="45" xfId="2" applyFont="1" applyFill="1" applyBorder="1" applyAlignment="1">
      <alignment horizontal="center"/>
    </xf>
    <xf numFmtId="0" fontId="5" fillId="8" borderId="46" xfId="2" applyFont="1" applyFill="1" applyBorder="1" applyAlignment="1">
      <alignment horizontal="center"/>
    </xf>
    <xf numFmtId="0" fontId="5" fillId="8" borderId="9" xfId="2" applyFont="1" applyFill="1" applyBorder="1" applyAlignment="1">
      <alignment horizontal="center"/>
    </xf>
    <xf numFmtId="0" fontId="5" fillId="8" borderId="10" xfId="2" applyFont="1" applyFill="1" applyBorder="1" applyAlignment="1">
      <alignment horizontal="center"/>
    </xf>
    <xf numFmtId="0" fontId="5" fillId="8" borderId="11" xfId="2" applyFont="1" applyFill="1" applyBorder="1" applyAlignment="1">
      <alignment horizontal="center"/>
    </xf>
    <xf numFmtId="0" fontId="1" fillId="0" borderId="47" xfId="2" applyFont="1" applyBorder="1" applyAlignment="1">
      <alignment horizontal="left"/>
    </xf>
    <xf numFmtId="0" fontId="1" fillId="0" borderId="48" xfId="2" applyFont="1" applyBorder="1" applyAlignment="1">
      <alignment horizontal="left"/>
    </xf>
    <xf numFmtId="166" fontId="12" fillId="0" borderId="15" xfId="2" applyNumberFormat="1" applyFont="1" applyBorder="1" applyAlignment="1" applyProtection="1">
      <alignment horizontal="center" vertical="top" wrapText="1"/>
      <protection locked="0"/>
    </xf>
    <xf numFmtId="0" fontId="1" fillId="0" borderId="37" xfId="2" applyFont="1" applyBorder="1" applyAlignment="1">
      <alignment horizontal="center"/>
    </xf>
    <xf numFmtId="0" fontId="1" fillId="0" borderId="46" xfId="2" applyFont="1" applyBorder="1" applyAlignment="1">
      <alignment horizontal="center"/>
    </xf>
    <xf numFmtId="49" fontId="1" fillId="0" borderId="39" xfId="2" applyNumberFormat="1" applyFont="1" applyBorder="1" applyAlignment="1">
      <alignment horizontal="left"/>
    </xf>
    <xf numFmtId="0" fontId="7" fillId="0" borderId="7" xfId="2" applyFont="1" applyBorder="1" applyAlignment="1">
      <alignment horizontal="center"/>
    </xf>
    <xf numFmtId="0" fontId="5" fillId="0" borderId="0" xfId="2" applyFont="1" applyAlignment="1">
      <alignment horizontal="center"/>
    </xf>
    <xf numFmtId="1" fontId="12" fillId="0" borderId="27" xfId="2" applyNumberFormat="1" applyFont="1" applyBorder="1" applyAlignment="1">
      <alignment horizontal="center" vertical="top" wrapText="1"/>
    </xf>
    <xf numFmtId="1" fontId="12" fillId="0" borderId="28" xfId="2" applyNumberFormat="1" applyFont="1" applyBorder="1" applyAlignment="1">
      <alignment horizontal="center" vertical="top" wrapText="1"/>
    </xf>
    <xf numFmtId="49" fontId="13" fillId="0" borderId="27" xfId="5" applyNumberFormat="1" applyFont="1" applyFill="1" applyBorder="1" applyAlignment="1" applyProtection="1">
      <alignment horizontal="center" vertical="top" wrapText="1"/>
      <protection locked="0"/>
    </xf>
    <xf numFmtId="49" fontId="13" fillId="0" borderId="15" xfId="5" applyNumberFormat="1" applyFont="1" applyFill="1" applyBorder="1" applyAlignment="1" applyProtection="1">
      <alignment horizontal="center" vertical="top" wrapText="1"/>
      <protection locked="0"/>
    </xf>
    <xf numFmtId="49" fontId="13" fillId="0" borderId="28" xfId="5" applyNumberFormat="1" applyFont="1" applyFill="1" applyBorder="1" applyAlignment="1" applyProtection="1">
      <alignment horizontal="center" vertical="top" wrapText="1"/>
      <protection locked="0"/>
    </xf>
    <xf numFmtId="49" fontId="13" fillId="10" borderId="27" xfId="2" applyNumberFormat="1" applyFont="1" applyFill="1" applyBorder="1" applyAlignment="1" applyProtection="1">
      <alignment horizontal="center" wrapText="1"/>
      <protection locked="0"/>
    </xf>
    <xf numFmtId="49" fontId="13" fillId="10" borderId="28" xfId="2" applyNumberFormat="1" applyFont="1" applyFill="1" applyBorder="1" applyAlignment="1" applyProtection="1">
      <alignment horizontal="center" wrapText="1"/>
      <protection locked="0"/>
    </xf>
    <xf numFmtId="49" fontId="13" fillId="2" borderId="30" xfId="2" applyNumberFormat="1" applyFont="1" applyFill="1" applyBorder="1" applyAlignment="1">
      <alignment horizontal="center" wrapText="1"/>
    </xf>
    <xf numFmtId="49" fontId="13" fillId="2" borderId="31" xfId="2" applyNumberFormat="1" applyFont="1" applyFill="1" applyBorder="1" applyAlignment="1">
      <alignment horizontal="center" wrapText="1"/>
    </xf>
    <xf numFmtId="49" fontId="13" fillId="2" borderId="27" xfId="2" applyNumberFormat="1" applyFont="1" applyFill="1" applyBorder="1" applyAlignment="1">
      <alignment horizontal="center" wrapText="1"/>
    </xf>
    <xf numFmtId="49" fontId="13" fillId="2" borderId="28" xfId="2" applyNumberFormat="1" applyFont="1" applyFill="1" applyBorder="1" applyAlignment="1">
      <alignment horizontal="center" wrapText="1"/>
    </xf>
    <xf numFmtId="0" fontId="5" fillId="6" borderId="37" xfId="2" applyFont="1" applyFill="1" applyBorder="1" applyAlignment="1">
      <alignment horizontal="center"/>
    </xf>
    <xf numFmtId="0" fontId="5" fillId="6" borderId="45" xfId="2" applyFont="1" applyFill="1" applyBorder="1" applyAlignment="1">
      <alignment horizontal="center"/>
    </xf>
    <xf numFmtId="0" fontId="5" fillId="6" borderId="46" xfId="2" applyFont="1" applyFill="1" applyBorder="1" applyAlignment="1">
      <alignment horizontal="center"/>
    </xf>
    <xf numFmtId="0" fontId="1" fillId="0" borderId="0" xfId="2" applyFont="1" applyAlignment="1" applyProtection="1">
      <alignment horizontal="left"/>
      <protection locked="0"/>
    </xf>
    <xf numFmtId="0" fontId="1" fillId="0" borderId="8" xfId="2" applyFont="1" applyBorder="1" applyAlignment="1" applyProtection="1">
      <alignment horizontal="left"/>
      <protection locked="0"/>
    </xf>
    <xf numFmtId="166" fontId="13" fillId="0" borderId="15" xfId="2" applyNumberFormat="1" applyFont="1" applyBorder="1" applyAlignment="1" applyProtection="1">
      <alignment horizontal="center" vertical="top" wrapText="1"/>
      <protection locked="0"/>
    </xf>
    <xf numFmtId="1" fontId="13" fillId="0" borderId="27" xfId="2" applyNumberFormat="1" applyFont="1" applyBorder="1" applyAlignment="1">
      <alignment horizontal="center" vertical="top" wrapText="1"/>
    </xf>
    <xf numFmtId="1" fontId="13" fillId="0" borderId="28" xfId="2" applyNumberFormat="1" applyFont="1" applyBorder="1" applyAlignment="1">
      <alignment horizontal="center" vertical="top" wrapText="1"/>
    </xf>
    <xf numFmtId="0" fontId="13" fillId="0" borderId="37" xfId="2" applyFont="1" applyBorder="1" applyAlignment="1" applyProtection="1">
      <alignment horizontal="center"/>
      <protection locked="0"/>
    </xf>
    <xf numFmtId="0" fontId="13" fillId="0" borderId="45" xfId="2" applyFont="1" applyBorder="1" applyAlignment="1" applyProtection="1">
      <alignment horizontal="center"/>
      <protection locked="0"/>
    </xf>
    <xf numFmtId="0" fontId="13" fillId="0" borderId="46" xfId="2" applyFont="1" applyBorder="1" applyAlignment="1" applyProtection="1">
      <alignment horizontal="center"/>
      <protection locked="0"/>
    </xf>
    <xf numFmtId="0" fontId="0" fillId="6" borderId="37" xfId="2" applyFont="1" applyFill="1" applyBorder="1" applyAlignment="1">
      <alignment horizontal="left" vertical="center" wrapText="1"/>
    </xf>
    <xf numFmtId="0" fontId="4" fillId="6" borderId="45" xfId="2" applyFill="1" applyBorder="1" applyAlignment="1">
      <alignment horizontal="left" vertical="center" wrapText="1"/>
    </xf>
    <xf numFmtId="0" fontId="4" fillId="6" borderId="46" xfId="2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51" fillId="0" borderId="22" xfId="0" applyFont="1" applyBorder="1" applyAlignment="1">
      <alignment horizontal="center" vertical="center" wrapText="1"/>
    </xf>
    <xf numFmtId="14" fontId="51" fillId="0" borderId="22" xfId="0" applyNumberFormat="1" applyFont="1" applyBorder="1" applyAlignment="1">
      <alignment horizontal="center" vertical="center" wrapText="1"/>
    </xf>
    <xf numFmtId="0" fontId="52" fillId="0" borderId="66" xfId="0" applyFont="1" applyBorder="1" applyAlignment="1">
      <alignment horizontal="center" vertical="center" wrapText="1"/>
    </xf>
    <xf numFmtId="0" fontId="52" fillId="0" borderId="66" xfId="0" applyFont="1" applyBorder="1" applyAlignment="1">
      <alignment horizontal="center" vertical="center"/>
    </xf>
    <xf numFmtId="0" fontId="51" fillId="0" borderId="40" xfId="0" applyFont="1" applyBorder="1" applyAlignment="1">
      <alignment horizontal="center" vertical="center" wrapText="1"/>
    </xf>
    <xf numFmtId="14" fontId="51" fillId="0" borderId="40" xfId="0" applyNumberFormat="1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14" fontId="51" fillId="0" borderId="26" xfId="0" applyNumberFormat="1" applyFont="1" applyBorder="1" applyAlignment="1">
      <alignment horizontal="center" vertical="center" wrapText="1"/>
    </xf>
    <xf numFmtId="14" fontId="51" fillId="0" borderId="22" xfId="2" applyNumberFormat="1" applyFont="1" applyBorder="1" applyAlignment="1">
      <alignment horizontal="center" vertical="center" wrapText="1"/>
    </xf>
    <xf numFmtId="0" fontId="51" fillId="0" borderId="22" xfId="2" applyFont="1" applyBorder="1" applyAlignment="1">
      <alignment horizontal="center" vertical="center" wrapText="1"/>
    </xf>
    <xf numFmtId="0" fontId="1" fillId="11" borderId="4" xfId="6" applyFont="1" applyFill="1" applyBorder="1" applyAlignment="1">
      <alignment horizontal="center" vertical="center" wrapText="1"/>
    </xf>
    <xf numFmtId="0" fontId="1" fillId="11" borderId="5" xfId="6" applyFont="1" applyFill="1" applyBorder="1" applyAlignment="1">
      <alignment horizontal="center" vertical="center" wrapText="1"/>
    </xf>
    <xf numFmtId="0" fontId="1" fillId="11" borderId="6" xfId="6" applyFont="1" applyFill="1" applyBorder="1" applyAlignment="1">
      <alignment horizontal="center" vertical="center" wrapText="1"/>
    </xf>
    <xf numFmtId="0" fontId="1" fillId="11" borderId="7" xfId="6" applyFont="1" applyFill="1" applyBorder="1" applyAlignment="1">
      <alignment horizontal="center" vertical="center" wrapText="1"/>
    </xf>
    <xf numFmtId="0" fontId="1" fillId="11" borderId="0" xfId="6" applyFont="1" applyFill="1" applyAlignment="1">
      <alignment horizontal="center" vertical="center" wrapText="1"/>
    </xf>
    <xf numFmtId="0" fontId="1" fillId="11" borderId="8" xfId="6" applyFont="1" applyFill="1" applyBorder="1" applyAlignment="1">
      <alignment horizontal="center" vertical="center" wrapText="1"/>
    </xf>
  </cellXfs>
  <cellStyles count="10">
    <cellStyle name="Accent3" xfId="1" builtinId="37"/>
    <cellStyle name="Hyperlink 2" xfId="4" xr:uid="{0639985D-C1FC-412E-A998-D690F1CE71D5}"/>
    <cellStyle name="Normal" xfId="0" builtinId="0"/>
    <cellStyle name="Normal 2" xfId="2" xr:uid="{C31FEB80-E0AA-419F-9647-B2E24339978B}"/>
    <cellStyle name="Normal 2 2" xfId="8" xr:uid="{9E56BCA9-B8FF-46B3-916E-939A58A03289}"/>
    <cellStyle name="Normal_container complexity" xfId="3" xr:uid="{A646DB08-5453-4F3C-8C1B-C7363EFDC59D}"/>
    <cellStyle name="Normal_container complexity 2" xfId="6" xr:uid="{1948D9F7-E75E-4EE1-9FBB-94368CAE2029}"/>
    <cellStyle name="Normal_data sheetsVERSION4" xfId="7" xr:uid="{55A3C01E-744B-4ABB-9DF1-A65F9296CC6C}"/>
    <cellStyle name="Normal_Mat Analysis GMT305-360-370_2004 Content rev10-1-03Shar" xfId="9" xr:uid="{E369D044-37B9-441A-85B9-2726AF167325}"/>
    <cellStyle name="Normal_PIPBFSD-2way" xfId="5" xr:uid="{55AB0692-1BB6-4AC7-9D62-46C61B9922BC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63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15</xdr:row>
      <xdr:rowOff>0</xdr:rowOff>
    </xdr:from>
    <xdr:to>
      <xdr:col>2</xdr:col>
      <xdr:colOff>66675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C72BC0B-31AB-48CD-B15A-E1552E27FA48}"/>
            </a:ext>
          </a:extLst>
        </xdr:cNvPr>
        <xdr:cNvSpPr>
          <a:spLocks noChangeShapeType="1"/>
        </xdr:cNvSpPr>
      </xdr:nvSpPr>
      <xdr:spPr bwMode="auto">
        <a:xfrm flipV="1">
          <a:off x="2343150" y="2609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28575</xdr:colOff>
      <xdr:row>0</xdr:row>
      <xdr:rowOff>114300</xdr:rowOff>
    </xdr:from>
    <xdr:to>
      <xdr:col>15</xdr:col>
      <xdr:colOff>333375</xdr:colOff>
      <xdr:row>2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E454C0-84EE-487C-8376-B13A9AE86B72}"/>
            </a:ext>
          </a:extLst>
        </xdr:cNvPr>
        <xdr:cNvSpPr txBox="1"/>
      </xdr:nvSpPr>
      <xdr:spPr>
        <a:xfrm>
          <a:off x="10239375" y="114300"/>
          <a:ext cx="2085975" cy="352425"/>
        </a:xfrm>
        <a:prstGeom prst="rect">
          <a:avLst/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ctr"/>
          <a:r>
            <a:rPr lang="en-US" sz="1400" b="1"/>
            <a:t>Work Instructions</a:t>
          </a:r>
        </a:p>
      </xdr:txBody>
    </xdr:sp>
    <xdr:clientData/>
  </xdr:twoCellAnchor>
  <xdr:twoCellAnchor>
    <xdr:from>
      <xdr:col>13</xdr:col>
      <xdr:colOff>11906</xdr:colOff>
      <xdr:row>2</xdr:row>
      <xdr:rowOff>130975</xdr:rowOff>
    </xdr:from>
    <xdr:to>
      <xdr:col>15</xdr:col>
      <xdr:colOff>2238375</xdr:colOff>
      <xdr:row>6</xdr:row>
      <xdr:rowOff>178593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7FB7E7F-84B3-4D81-A6CD-69070B46F375}"/>
            </a:ext>
          </a:extLst>
        </xdr:cNvPr>
        <xdr:cNvSpPr txBox="1"/>
      </xdr:nvSpPr>
      <xdr:spPr>
        <a:xfrm>
          <a:off x="10222706" y="540550"/>
          <a:ext cx="4007644" cy="68103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200" b="1" u="sng"/>
            <a:t>Please</a:t>
          </a:r>
          <a:r>
            <a:rPr lang="en-US" sz="1200" b="1" u="sng" baseline="0"/>
            <a:t> Note: </a:t>
          </a:r>
          <a:r>
            <a:rPr lang="en-US" sz="1200" b="1" baseline="0"/>
            <a:t>for the cells that do not have a reference number corresponding to the work instructions, no input value is necessary </a:t>
          </a:r>
        </a:p>
      </xdr:txBody>
    </xdr:sp>
    <xdr:clientData/>
  </xdr:twoCellAnchor>
  <xdr:twoCellAnchor>
    <xdr:from>
      <xdr:col>2</xdr:col>
      <xdr:colOff>66675</xdr:colOff>
      <xdr:row>15</xdr:row>
      <xdr:rowOff>0</xdr:rowOff>
    </xdr:from>
    <xdr:to>
      <xdr:col>2</xdr:col>
      <xdr:colOff>66675</xdr:colOff>
      <xdr:row>15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81DD0735-7885-41D5-AB25-415C0EACD84C}"/>
            </a:ext>
          </a:extLst>
        </xdr:cNvPr>
        <xdr:cNvSpPr>
          <a:spLocks noChangeShapeType="1"/>
        </xdr:cNvSpPr>
      </xdr:nvSpPr>
      <xdr:spPr bwMode="auto">
        <a:xfrm flipV="1">
          <a:off x="2252663" y="249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15</xdr:row>
      <xdr:rowOff>0</xdr:rowOff>
    </xdr:from>
    <xdr:to>
      <xdr:col>2</xdr:col>
      <xdr:colOff>66675</xdr:colOff>
      <xdr:row>15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61578478-7E64-41D4-AED0-A0E55AEDFCEF}"/>
            </a:ext>
          </a:extLst>
        </xdr:cNvPr>
        <xdr:cNvSpPr>
          <a:spLocks noChangeShapeType="1"/>
        </xdr:cNvSpPr>
      </xdr:nvSpPr>
      <xdr:spPr bwMode="auto">
        <a:xfrm flipV="1">
          <a:off x="2252663" y="249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15</xdr:row>
      <xdr:rowOff>0</xdr:rowOff>
    </xdr:from>
    <xdr:to>
      <xdr:col>2</xdr:col>
      <xdr:colOff>66675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22677C5-B206-4139-B6EF-E843DFCC8B38}"/>
            </a:ext>
          </a:extLst>
        </xdr:cNvPr>
        <xdr:cNvSpPr>
          <a:spLocks noChangeShapeType="1"/>
        </xdr:cNvSpPr>
      </xdr:nvSpPr>
      <xdr:spPr bwMode="auto">
        <a:xfrm flipV="1">
          <a:off x="2257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752475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84A4452-494C-4375-8D02-3E634B7A14D0}"/>
            </a:ext>
          </a:extLst>
        </xdr:cNvPr>
        <xdr:cNvSpPr>
          <a:spLocks noChangeShapeType="1"/>
        </xdr:cNvSpPr>
      </xdr:nvSpPr>
      <xdr:spPr bwMode="auto">
        <a:xfrm>
          <a:off x="5334000" y="1400175"/>
          <a:ext cx="152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195262</xdr:colOff>
      <xdr:row>55</xdr:row>
      <xdr:rowOff>54766</xdr:rowOff>
    </xdr:from>
    <xdr:to>
      <xdr:col>7</xdr:col>
      <xdr:colOff>428625</xdr:colOff>
      <xdr:row>66</xdr:row>
      <xdr:rowOff>116678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28DBBE-B79F-4929-BA44-A1E9ACE0B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9360691"/>
          <a:ext cx="26670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232767</xdr:colOff>
      <xdr:row>55</xdr:row>
      <xdr:rowOff>42863</xdr:rowOff>
    </xdr:from>
    <xdr:to>
      <xdr:col>1</xdr:col>
      <xdr:colOff>1761082</xdr:colOff>
      <xdr:row>66</xdr:row>
      <xdr:rowOff>142279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8C9CB6-E0AD-4595-8226-AFE37894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92348" y="9603507"/>
          <a:ext cx="2037754" cy="152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15</xdr:row>
      <xdr:rowOff>0</xdr:rowOff>
    </xdr:from>
    <xdr:to>
      <xdr:col>2</xdr:col>
      <xdr:colOff>66675</xdr:colOff>
      <xdr:row>15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789C9D87-7ACF-4822-A2E9-B66E14CCECEB}"/>
            </a:ext>
          </a:extLst>
        </xdr:cNvPr>
        <xdr:cNvSpPr>
          <a:spLocks noChangeShapeType="1"/>
        </xdr:cNvSpPr>
      </xdr:nvSpPr>
      <xdr:spPr bwMode="auto">
        <a:xfrm flipV="1">
          <a:off x="2257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15</xdr:row>
      <xdr:rowOff>0</xdr:rowOff>
    </xdr:from>
    <xdr:to>
      <xdr:col>2</xdr:col>
      <xdr:colOff>66675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CEB4D8-20FB-4685-9507-9CB247696769}"/>
            </a:ext>
          </a:extLst>
        </xdr:cNvPr>
        <xdr:cNvSpPr>
          <a:spLocks noChangeShapeType="1"/>
        </xdr:cNvSpPr>
      </xdr:nvSpPr>
      <xdr:spPr bwMode="auto">
        <a:xfrm flipV="1">
          <a:off x="2257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752475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1CCEF22-2079-423B-9ECC-EBCB67C85439}"/>
            </a:ext>
          </a:extLst>
        </xdr:cNvPr>
        <xdr:cNvSpPr>
          <a:spLocks noChangeShapeType="1"/>
        </xdr:cNvSpPr>
      </xdr:nvSpPr>
      <xdr:spPr bwMode="auto">
        <a:xfrm>
          <a:off x="5334000" y="1400175"/>
          <a:ext cx="152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76200</xdr:colOff>
      <xdr:row>58</xdr:row>
      <xdr:rowOff>100313</xdr:rowOff>
    </xdr:from>
    <xdr:to>
      <xdr:col>2</xdr:col>
      <xdr:colOff>523875</xdr:colOff>
      <xdr:row>63</xdr:row>
      <xdr:rowOff>83998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0EB2C6-7967-4F55-B3DD-AEDA95147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153950"/>
          <a:ext cx="2524125" cy="883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161925</xdr:colOff>
      <xdr:row>55</xdr:row>
      <xdr:rowOff>152399</xdr:rowOff>
    </xdr:from>
    <xdr:to>
      <xdr:col>7</xdr:col>
      <xdr:colOff>609600</xdr:colOff>
      <xdr:row>66</xdr:row>
      <xdr:rowOff>37434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2468CC-A625-4AD5-BF66-F305E272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048000" y="9658349"/>
          <a:ext cx="2886075" cy="187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akatopg\Desktop\U2XX\Sourcing%20Tracking%20Matrix%20U2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URCH\Metals%20&amp;%20Mechs%20BU\Sourcing%20Tracking%20Matrix%20TEMPLATE%20RevB%202013%20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List"/>
      <sheetName val="Instructions"/>
      <sheetName val="ProgramDetail"/>
      <sheetName val="SSOW Trackg Log (supply strat)"/>
      <sheetName val="OIL"/>
      <sheetName val="Supplier Contacts"/>
      <sheetName val="Tracking Matrix"/>
      <sheetName val="Total Program Metric"/>
      <sheetName val="Dave Metric"/>
      <sheetName val="Blank Metric"/>
      <sheetName val="Blank 2 Metric"/>
      <sheetName val="Program Summary"/>
    </sheetNames>
    <sheetDataSet>
      <sheetData sheetId="0">
        <row r="1">
          <cell r="Z1" t="str">
            <v>Month Ending</v>
          </cell>
        </row>
        <row r="2">
          <cell r="Z2">
            <v>39202</v>
          </cell>
        </row>
        <row r="3">
          <cell r="A3" t="str">
            <v>DCBU</v>
          </cell>
          <cell r="B3" t="str">
            <v>Metals</v>
          </cell>
          <cell r="C3" t="str">
            <v>Acoustics</v>
          </cell>
          <cell r="F3" t="str">
            <v>Directed</v>
          </cell>
          <cell r="G3" t="str">
            <v>Production Supplier</v>
          </cell>
          <cell r="H3" t="str">
            <v>Yes</v>
          </cell>
          <cell r="Z3">
            <v>39233</v>
          </cell>
        </row>
        <row r="4">
          <cell r="A4" t="str">
            <v>GM</v>
          </cell>
          <cell r="B4" t="str">
            <v>Mechanisms</v>
          </cell>
          <cell r="C4" t="str">
            <v>Adhesive</v>
          </cell>
          <cell r="F4" t="str">
            <v>Buy</v>
          </cell>
          <cell r="G4" t="str">
            <v>JCI Internal</v>
          </cell>
          <cell r="H4" t="str">
            <v>No</v>
          </cell>
          <cell r="Z4">
            <v>39263</v>
          </cell>
        </row>
        <row r="5">
          <cell r="A5" t="str">
            <v>Ford</v>
          </cell>
          <cell r="B5" t="str">
            <v>Electronics</v>
          </cell>
          <cell r="C5" t="str">
            <v>A-Rest Frame</v>
          </cell>
          <cell r="F5" t="str">
            <v>Make</v>
          </cell>
          <cell r="G5" t="str">
            <v>N/A</v>
          </cell>
          <cell r="Z5">
            <v>39294</v>
          </cell>
        </row>
        <row r="6">
          <cell r="A6" t="str">
            <v>Honda</v>
          </cell>
          <cell r="B6" t="str">
            <v>Metals/Mech's. - Components</v>
          </cell>
          <cell r="C6" t="str">
            <v>Arm Rest Asy</v>
          </cell>
          <cell r="Z6">
            <v>39325</v>
          </cell>
        </row>
        <row r="7">
          <cell r="A7" t="str">
            <v>Kia</v>
          </cell>
          <cell r="B7" t="str">
            <v>Foam/Trim Components</v>
          </cell>
          <cell r="C7" t="str">
            <v>Back Panel</v>
          </cell>
          <cell r="Z7">
            <v>39355</v>
          </cell>
        </row>
        <row r="8">
          <cell r="A8" t="str">
            <v>Nissan</v>
          </cell>
          <cell r="B8" t="str">
            <v>Plastics</v>
          </cell>
          <cell r="C8" t="str">
            <v>Bearings</v>
          </cell>
          <cell r="Z8">
            <v>39386</v>
          </cell>
        </row>
        <row r="9">
          <cell r="A9" t="str">
            <v>Toyota</v>
          </cell>
          <cell r="B9" t="str">
            <v>Foam</v>
          </cell>
          <cell r="C9" t="str">
            <v>Body Modules</v>
          </cell>
          <cell r="Z9">
            <v>39416</v>
          </cell>
        </row>
        <row r="10">
          <cell r="A10" t="str">
            <v>CF Metals</v>
          </cell>
          <cell r="B10" t="str">
            <v>Trim</v>
          </cell>
          <cell r="C10" t="str">
            <v>Bolster Insert</v>
          </cell>
          <cell r="Z10">
            <v>39447</v>
          </cell>
        </row>
        <row r="11">
          <cell r="A11" t="str">
            <v>CM Trim/Foam</v>
          </cell>
          <cell r="C11" t="str">
            <v>Bulbs</v>
          </cell>
          <cell r="Z11">
            <v>39478</v>
          </cell>
        </row>
        <row r="12">
          <cell r="C12" t="str">
            <v>Cables</v>
          </cell>
          <cell r="Z12">
            <v>39507</v>
          </cell>
        </row>
        <row r="13">
          <cell r="C13" t="str">
            <v>Coatings</v>
          </cell>
          <cell r="Z13">
            <v>39538</v>
          </cell>
        </row>
        <row r="14">
          <cell r="C14" t="str">
            <v>Compression Mold</v>
          </cell>
          <cell r="Z14">
            <v>39568</v>
          </cell>
        </row>
        <row r="15">
          <cell r="C15" t="str">
            <v>Controls</v>
          </cell>
          <cell r="Z15">
            <v>39599</v>
          </cell>
        </row>
        <row r="16">
          <cell r="C16" t="str">
            <v>Cover Stock</v>
          </cell>
          <cell r="Z16">
            <v>39629</v>
          </cell>
        </row>
        <row r="17">
          <cell r="C17" t="str">
            <v>Die Cut Foam</v>
          </cell>
          <cell r="Z17">
            <v>39660</v>
          </cell>
        </row>
        <row r="18">
          <cell r="C18" t="str">
            <v>Diecast</v>
          </cell>
          <cell r="Z18">
            <v>39691</v>
          </cell>
        </row>
        <row r="19">
          <cell r="C19" t="str">
            <v>Door Modules</v>
          </cell>
          <cell r="Z19">
            <v>39721</v>
          </cell>
        </row>
        <row r="20">
          <cell r="C20" t="str">
            <v>Fastener</v>
          </cell>
          <cell r="Z20">
            <v>39752</v>
          </cell>
        </row>
        <row r="21">
          <cell r="C21" t="str">
            <v>Flex Asy</v>
          </cell>
          <cell r="Z21">
            <v>39782</v>
          </cell>
        </row>
        <row r="22">
          <cell r="C22" t="str">
            <v>Fine Blankings</v>
          </cell>
          <cell r="Z22">
            <v>39813</v>
          </cell>
        </row>
        <row r="23">
          <cell r="C23" t="str">
            <v>Formed /WeldedTube</v>
          </cell>
          <cell r="Z23">
            <v>39844</v>
          </cell>
        </row>
        <row r="24">
          <cell r="C24" t="str">
            <v>Formed Wire</v>
          </cell>
          <cell r="Z24">
            <v>39872</v>
          </cell>
        </row>
        <row r="25">
          <cell r="C25" t="str">
            <v>Headliner Complete</v>
          </cell>
          <cell r="Z25">
            <v>39903</v>
          </cell>
        </row>
        <row r="26">
          <cell r="C26" t="str">
            <v>Headliner Substrate</v>
          </cell>
          <cell r="Z26">
            <v>39933</v>
          </cell>
        </row>
        <row r="27">
          <cell r="C27" t="str">
            <v>Heat Modules</v>
          </cell>
          <cell r="Z27">
            <v>39964</v>
          </cell>
        </row>
        <row r="28">
          <cell r="C28" t="str">
            <v>Hic Foam</v>
          </cell>
          <cell r="Z28">
            <v>39994</v>
          </cell>
        </row>
        <row r="29">
          <cell r="C29" t="str">
            <v>Hinge</v>
          </cell>
          <cell r="Z29">
            <v>40025</v>
          </cell>
        </row>
        <row r="30">
          <cell r="C30" t="str">
            <v>H-Rest Frame - articulating</v>
          </cell>
          <cell r="Z30">
            <v>40056</v>
          </cell>
        </row>
        <row r="31">
          <cell r="C31" t="str">
            <v>H-Rest Guide</v>
          </cell>
          <cell r="Z31">
            <v>40086</v>
          </cell>
        </row>
        <row r="32">
          <cell r="C32" t="str">
            <v>H-Rest Rod</v>
          </cell>
          <cell r="Z32">
            <v>40117</v>
          </cell>
        </row>
        <row r="33">
          <cell r="C33" t="str">
            <v>H-Rest Tube</v>
          </cell>
          <cell r="Z33">
            <v>40147</v>
          </cell>
        </row>
        <row r="34">
          <cell r="C34" t="str">
            <v>HVAC</v>
          </cell>
          <cell r="Z34">
            <v>40178</v>
          </cell>
        </row>
        <row r="35">
          <cell r="C35" t="str">
            <v>Label</v>
          </cell>
          <cell r="Z35">
            <v>40209</v>
          </cell>
        </row>
        <row r="36">
          <cell r="C36" t="str">
            <v>Latch</v>
          </cell>
        </row>
        <row r="37">
          <cell r="C37" t="str">
            <v>Latch-Recline</v>
          </cell>
        </row>
        <row r="38">
          <cell r="C38" t="str">
            <v>Leadscrews/Gears/Turned parts</v>
          </cell>
        </row>
        <row r="39">
          <cell r="C39" t="str">
            <v>LED</v>
          </cell>
        </row>
        <row r="40">
          <cell r="C40" t="str">
            <v>Lenses</v>
          </cell>
        </row>
        <row r="41">
          <cell r="C41" t="str">
            <v>Light Pipes</v>
          </cell>
        </row>
        <row r="42">
          <cell r="C42" t="str">
            <v>Lighting Asy's</v>
          </cell>
        </row>
        <row r="43">
          <cell r="C43" t="str">
            <v>Lumbar</v>
          </cell>
        </row>
        <row r="44">
          <cell r="C44" t="str">
            <v>Mircrophones</v>
          </cell>
        </row>
        <row r="45">
          <cell r="C45" t="str">
            <v>Vanity Mirror</v>
          </cell>
        </row>
        <row r="46">
          <cell r="C46" t="str">
            <v>Molded Foam</v>
          </cell>
        </row>
        <row r="47">
          <cell r="C47" t="str">
            <v>Motor</v>
          </cell>
        </row>
        <row r="48">
          <cell r="C48" t="str">
            <v>Navigation systems</v>
          </cell>
        </row>
        <row r="49">
          <cell r="C49" t="str">
            <v>Parabolas</v>
          </cell>
        </row>
        <row r="50">
          <cell r="C50" t="str">
            <v>Plastics - Injection Mold</v>
          </cell>
        </row>
        <row r="51">
          <cell r="C51" t="str">
            <v>Powder Metal</v>
          </cell>
        </row>
        <row r="52">
          <cell r="C52" t="str">
            <v>Power Outlets</v>
          </cell>
        </row>
        <row r="53">
          <cell r="C53" t="str">
            <v>Printed Circuit Boards</v>
          </cell>
        </row>
        <row r="54">
          <cell r="C54" t="str">
            <v>Recliners</v>
          </cell>
        </row>
        <row r="55">
          <cell r="C55" t="str">
            <v>Reflectors</v>
          </cell>
        </row>
        <row r="56">
          <cell r="C56" t="str">
            <v>Retainer</v>
          </cell>
        </row>
        <row r="57">
          <cell r="C57" t="str">
            <v>Roll Form</v>
          </cell>
        </row>
        <row r="58">
          <cell r="C58" t="str">
            <v>Roll Goods - Carpet</v>
          </cell>
        </row>
        <row r="59">
          <cell r="C59" t="str">
            <v>Roll Goods - Cloth</v>
          </cell>
        </row>
        <row r="60">
          <cell r="C60" t="str">
            <v>Roll Goods - Leather</v>
          </cell>
        </row>
        <row r="61">
          <cell r="C61" t="str">
            <v>Roll Goods - Vinyl</v>
          </cell>
        </row>
        <row r="62">
          <cell r="C62" t="str">
            <v>Safety - Airbags</v>
          </cell>
        </row>
        <row r="63">
          <cell r="C63" t="str">
            <v>Safety - Buckles</v>
          </cell>
        </row>
        <row r="64">
          <cell r="C64" t="str">
            <v>Safety Modules</v>
          </cell>
        </row>
        <row r="65">
          <cell r="C65" t="str">
            <v>Seat Adjuster (Tracks)</v>
          </cell>
        </row>
        <row r="66">
          <cell r="C66" t="str">
            <v>Seat Bags</v>
          </cell>
        </row>
        <row r="67">
          <cell r="C67" t="str">
            <v>Seat Frame - Stamping</v>
          </cell>
        </row>
        <row r="68">
          <cell r="C68" t="str">
            <v>Seat Frame - Tube</v>
          </cell>
        </row>
        <row r="69">
          <cell r="C69" t="str">
            <v>Seat Frame - Wire</v>
          </cell>
        </row>
        <row r="70">
          <cell r="C70" t="str">
            <v>Seat Heat</v>
          </cell>
        </row>
        <row r="71">
          <cell r="C71" t="str">
            <v>Springs</v>
          </cell>
        </row>
        <row r="72">
          <cell r="C72" t="str">
            <v>Seat Modules</v>
          </cell>
        </row>
        <row r="73">
          <cell r="C73" t="str">
            <v>Sensors</v>
          </cell>
        </row>
        <row r="74">
          <cell r="C74" t="str">
            <v>Speakers</v>
          </cell>
        </row>
        <row r="75">
          <cell r="C75" t="str">
            <v>Stampings</v>
          </cell>
        </row>
        <row r="76">
          <cell r="C76" t="str">
            <v>Switches</v>
          </cell>
        </row>
        <row r="77">
          <cell r="C77" t="str">
            <v>Transmission Asy</v>
          </cell>
        </row>
        <row r="78">
          <cell r="C78" t="str">
            <v>Tube</v>
          </cell>
        </row>
        <row r="79">
          <cell r="C79" t="str">
            <v>Wire</v>
          </cell>
        </row>
        <row r="80">
          <cell r="C80" t="str">
            <v>Welded Asy</v>
          </cell>
        </row>
        <row r="81">
          <cell r="C81" t="str">
            <v>Wire Harness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List"/>
      <sheetName val="Program Info"/>
      <sheetName val="Sourcing Summary"/>
      <sheetName val="Tracking Matrix"/>
    </sheetNames>
    <sheetDataSet>
      <sheetData sheetId="0">
        <row r="3">
          <cell r="J3" t="str">
            <v>Katopodis</v>
          </cell>
        </row>
        <row r="4">
          <cell r="J4" t="str">
            <v>Eifler</v>
          </cell>
        </row>
        <row r="5">
          <cell r="J5" t="str">
            <v>Belkowski</v>
          </cell>
        </row>
        <row r="6">
          <cell r="J6" t="str">
            <v>Gaekwad</v>
          </cell>
        </row>
        <row r="7">
          <cell r="J7" t="str">
            <v>Stewart</v>
          </cell>
        </row>
        <row r="8">
          <cell r="J8" t="str">
            <v>Parent</v>
          </cell>
        </row>
        <row r="9">
          <cell r="J9" t="str">
            <v>Silva</v>
          </cell>
        </row>
        <row r="10">
          <cell r="J10" t="str">
            <v>Vesey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.smith@allpart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.smith@allparts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.smith@allparts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2DAA-5B9A-4C5F-8BCF-4DE033954473}">
  <sheetPr>
    <pageSetUpPr fitToPage="1"/>
  </sheetPr>
  <dimension ref="A1:Z100"/>
  <sheetViews>
    <sheetView tabSelected="1" zoomScale="90" zoomScaleNormal="90" workbookViewId="0">
      <selection activeCell="B90" sqref="B90"/>
    </sheetView>
  </sheetViews>
  <sheetFormatPr defaultColWidth="9.5703125" defaultRowHeight="14.25" x14ac:dyDescent="0.2"/>
  <cols>
    <col min="1" max="1" width="1.5703125" style="2" customWidth="1"/>
    <col min="2" max="2" width="30.28515625" style="2" customWidth="1"/>
    <col min="3" max="3" width="9.7109375" style="2" customWidth="1"/>
    <col min="4" max="4" width="8.85546875" style="2" customWidth="1"/>
    <col min="5" max="5" width="9" style="2" customWidth="1"/>
    <col min="6" max="6" width="7.140625" style="2" customWidth="1"/>
    <col min="7" max="7" width="9.42578125" style="2" customWidth="1"/>
    <col min="8" max="8" width="10.85546875" style="2" customWidth="1"/>
    <col min="9" max="9" width="14.42578125" style="2" customWidth="1"/>
    <col min="10" max="10" width="11.5703125" style="2" customWidth="1"/>
    <col min="11" max="11" width="15.42578125" style="2" customWidth="1"/>
    <col min="12" max="12" width="12.42578125" style="2" customWidth="1"/>
    <col min="13" max="13" width="1.7109375" style="2" customWidth="1"/>
    <col min="14" max="14" width="13.140625" style="2" customWidth="1"/>
    <col min="15" max="15" width="11.7109375" style="2" customWidth="1"/>
    <col min="16" max="16" width="55" style="2" customWidth="1"/>
    <col min="17" max="26" width="9.5703125" style="2"/>
    <col min="27" max="16384" width="9.5703125" style="137"/>
  </cols>
  <sheetData>
    <row r="1" spans="1:16" ht="14.25" customHeight="1" x14ac:dyDescent="0.2">
      <c r="A1" s="1"/>
      <c r="B1" s="558" t="s">
        <v>211</v>
      </c>
      <c r="C1" s="559"/>
      <c r="D1" s="559"/>
      <c r="E1" s="559"/>
      <c r="F1" s="559"/>
      <c r="G1" s="559"/>
      <c r="H1" s="559"/>
      <c r="I1" s="559"/>
      <c r="J1" s="559"/>
      <c r="K1" s="559"/>
      <c r="L1" s="560"/>
    </row>
    <row r="2" spans="1:16" ht="18" customHeight="1" x14ac:dyDescent="0.2">
      <c r="A2" s="1"/>
      <c r="B2" s="561"/>
      <c r="C2" s="562"/>
      <c r="D2" s="562"/>
      <c r="E2" s="562"/>
      <c r="F2" s="562"/>
      <c r="G2" s="562"/>
      <c r="H2" s="562"/>
      <c r="I2" s="562"/>
      <c r="J2" s="562"/>
      <c r="K2" s="562"/>
      <c r="L2" s="563"/>
      <c r="N2" s="3"/>
    </row>
    <row r="3" spans="1:16" ht="15.75" thickBot="1" x14ac:dyDescent="0.3">
      <c r="A3" s="1"/>
      <c r="B3" s="564" t="s">
        <v>11</v>
      </c>
      <c r="C3" s="565"/>
      <c r="D3" s="565"/>
      <c r="E3" s="565"/>
      <c r="F3" s="565"/>
      <c r="G3" s="565"/>
      <c r="H3" s="565"/>
      <c r="I3" s="565"/>
      <c r="J3" s="565"/>
      <c r="K3" s="565"/>
      <c r="L3" s="566"/>
      <c r="N3" s="4"/>
    </row>
    <row r="4" spans="1:16" ht="3.75" customHeight="1" thickBot="1" x14ac:dyDescent="0.25">
      <c r="A4" s="1"/>
      <c r="B4" s="5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6" ht="16.5" thickBot="1" x14ac:dyDescent="0.3">
      <c r="A5" s="1"/>
      <c r="B5" s="8" t="s">
        <v>12</v>
      </c>
      <c r="C5" s="567" t="s">
        <v>13</v>
      </c>
      <c r="D5" s="568"/>
      <c r="E5" s="204" t="s">
        <v>14</v>
      </c>
      <c r="F5" s="9"/>
      <c r="G5" s="10" t="s">
        <v>15</v>
      </c>
      <c r="H5" s="200" t="s">
        <v>16</v>
      </c>
      <c r="I5" s="10" t="s">
        <v>17</v>
      </c>
      <c r="J5" s="200" t="s">
        <v>18</v>
      </c>
      <c r="K5" s="11" t="s">
        <v>19</v>
      </c>
      <c r="L5" s="163" t="s">
        <v>20</v>
      </c>
      <c r="O5" s="12"/>
      <c r="P5" s="12"/>
    </row>
    <row r="6" spans="1:16" ht="15.75" customHeight="1" x14ac:dyDescent="0.25">
      <c r="A6" s="13"/>
      <c r="B6" s="367" t="s">
        <v>281</v>
      </c>
      <c r="C6" s="569" t="s">
        <v>21</v>
      </c>
      <c r="D6" s="569"/>
      <c r="E6" s="15"/>
      <c r="F6" s="16"/>
      <c r="G6" s="17" t="s">
        <v>22</v>
      </c>
      <c r="H6" s="569" t="s">
        <v>23</v>
      </c>
      <c r="I6" s="569"/>
      <c r="J6" s="15"/>
      <c r="K6" s="17" t="s">
        <v>24</v>
      </c>
      <c r="L6" s="164" t="s">
        <v>25</v>
      </c>
      <c r="O6" s="12"/>
      <c r="P6" s="12"/>
    </row>
    <row r="7" spans="1:16" ht="18" customHeight="1" x14ac:dyDescent="0.25">
      <c r="A7" s="1"/>
      <c r="B7" s="367" t="s">
        <v>283</v>
      </c>
      <c r="C7" s="556" t="s">
        <v>26</v>
      </c>
      <c r="D7" s="556"/>
      <c r="E7" s="18"/>
      <c r="F7" s="16"/>
      <c r="G7" s="14" t="s">
        <v>27</v>
      </c>
      <c r="H7" s="557" t="s">
        <v>28</v>
      </c>
      <c r="I7" s="557"/>
      <c r="J7" s="18"/>
      <c r="K7" s="19"/>
      <c r="L7" s="20"/>
      <c r="O7" s="12"/>
      <c r="P7" s="12"/>
    </row>
    <row r="8" spans="1:16" ht="15" x14ac:dyDescent="0.25">
      <c r="A8" s="1"/>
      <c r="B8" s="14" t="s">
        <v>29</v>
      </c>
      <c r="C8" s="537" t="s">
        <v>30</v>
      </c>
      <c r="D8" s="537"/>
      <c r="E8" s="18"/>
      <c r="F8" s="16"/>
      <c r="G8" s="17" t="s">
        <v>31</v>
      </c>
      <c r="H8" s="538" t="s">
        <v>32</v>
      </c>
      <c r="I8" s="538"/>
      <c r="J8" s="1"/>
      <c r="K8" s="17"/>
      <c r="L8" s="21"/>
      <c r="O8" s="12"/>
      <c r="P8" s="12"/>
    </row>
    <row r="9" spans="1:16" ht="15" x14ac:dyDescent="0.25">
      <c r="A9" s="1"/>
      <c r="B9" s="14" t="s">
        <v>33</v>
      </c>
      <c r="C9" s="539" t="s">
        <v>34</v>
      </c>
      <c r="D9" s="539"/>
      <c r="E9" s="18"/>
      <c r="F9" s="16"/>
      <c r="G9" s="22" t="s">
        <v>35</v>
      </c>
      <c r="H9" s="540" t="s">
        <v>36</v>
      </c>
      <c r="I9" s="540"/>
      <c r="J9" s="1"/>
      <c r="K9" s="19"/>
      <c r="L9" s="23"/>
      <c r="N9" s="24" t="s">
        <v>37</v>
      </c>
      <c r="O9" s="12"/>
      <c r="P9" s="12"/>
    </row>
    <row r="10" spans="1:16" ht="15" x14ac:dyDescent="0.25">
      <c r="A10" s="1"/>
      <c r="B10" s="14" t="s">
        <v>38</v>
      </c>
      <c r="C10" s="539" t="s">
        <v>39</v>
      </c>
      <c r="D10" s="539"/>
      <c r="E10" s="18"/>
      <c r="F10" s="16"/>
      <c r="G10" s="22" t="s">
        <v>40</v>
      </c>
      <c r="H10" s="540" t="s">
        <v>41</v>
      </c>
      <c r="I10" s="540"/>
      <c r="J10" s="1"/>
      <c r="K10" s="19"/>
      <c r="L10" s="23"/>
      <c r="N10" s="12"/>
      <c r="O10" s="12"/>
      <c r="P10" s="12"/>
    </row>
    <row r="11" spans="1:16" ht="15.75" customHeight="1" thickBot="1" x14ac:dyDescent="0.3">
      <c r="A11" s="1"/>
      <c r="B11" s="25" t="s">
        <v>217</v>
      </c>
      <c r="C11" s="541" t="s">
        <v>42</v>
      </c>
      <c r="D11" s="541"/>
      <c r="E11" s="26"/>
      <c r="F11" s="27"/>
      <c r="G11" s="28" t="s">
        <v>43</v>
      </c>
      <c r="H11" s="542" t="s">
        <v>44</v>
      </c>
      <c r="I11" s="543"/>
      <c r="J11" s="29"/>
      <c r="K11" s="29"/>
      <c r="L11" s="30"/>
      <c r="N11" s="12"/>
      <c r="O11" s="12"/>
      <c r="P11" s="12"/>
    </row>
    <row r="12" spans="1:16" ht="4.5" customHeight="1" thickBot="1" x14ac:dyDescent="0.25">
      <c r="A12" s="1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3"/>
      <c r="N12" s="12"/>
      <c r="O12" s="12"/>
      <c r="P12" s="12"/>
    </row>
    <row r="13" spans="1:16" ht="15.75" thickBot="1" x14ac:dyDescent="0.3">
      <c r="A13" s="1"/>
      <c r="B13" s="34" t="s">
        <v>45</v>
      </c>
      <c r="C13" s="198"/>
      <c r="D13" s="198"/>
      <c r="E13" s="198"/>
      <c r="F13" s="198"/>
      <c r="G13" s="198"/>
      <c r="H13" s="203"/>
      <c r="I13" s="37"/>
      <c r="J13" s="38" t="s">
        <v>46</v>
      </c>
      <c r="K13" s="37"/>
      <c r="L13" s="39"/>
      <c r="N13" s="24" t="s">
        <v>47</v>
      </c>
      <c r="O13" s="12"/>
      <c r="P13" s="12"/>
    </row>
    <row r="14" spans="1:16" ht="15" x14ac:dyDescent="0.25">
      <c r="A14" s="1"/>
      <c r="B14" s="40" t="s">
        <v>219</v>
      </c>
      <c r="C14" s="544" t="s">
        <v>282</v>
      </c>
      <c r="D14" s="544"/>
      <c r="E14" s="545" t="s">
        <v>220</v>
      </c>
      <c r="F14" s="545"/>
      <c r="G14" s="545"/>
      <c r="H14" s="545"/>
      <c r="I14" s="162" t="s">
        <v>48</v>
      </c>
      <c r="J14" s="43" t="s">
        <v>49</v>
      </c>
      <c r="K14" s="43" t="s">
        <v>50</v>
      </c>
      <c r="L14" s="44" t="s">
        <v>51</v>
      </c>
      <c r="N14" s="12"/>
      <c r="O14" s="12"/>
      <c r="P14" s="12"/>
    </row>
    <row r="15" spans="1:16" ht="15" x14ac:dyDescent="0.25">
      <c r="A15" s="1"/>
      <c r="B15" s="45" t="s">
        <v>52</v>
      </c>
      <c r="C15" s="546" t="s">
        <v>10</v>
      </c>
      <c r="D15" s="547"/>
      <c r="E15" s="548" t="s">
        <v>53</v>
      </c>
      <c r="F15" s="549"/>
      <c r="G15" s="549"/>
      <c r="H15" s="550"/>
      <c r="I15" s="46" t="s">
        <v>54</v>
      </c>
      <c r="J15" s="47" t="s">
        <v>55</v>
      </c>
      <c r="K15" s="47" t="s">
        <v>56</v>
      </c>
      <c r="L15" s="48" t="s">
        <v>57</v>
      </c>
      <c r="N15" s="12"/>
      <c r="O15" s="12"/>
      <c r="P15" s="12"/>
    </row>
    <row r="16" spans="1:16" ht="15" x14ac:dyDescent="0.25">
      <c r="A16" s="1"/>
      <c r="B16" s="49"/>
      <c r="C16" s="551"/>
      <c r="D16" s="552"/>
      <c r="E16" s="553" t="s">
        <v>10</v>
      </c>
      <c r="F16" s="554"/>
      <c r="G16" s="554"/>
      <c r="H16" s="555"/>
      <c r="I16" s="46"/>
      <c r="J16" s="536" t="s">
        <v>58</v>
      </c>
      <c r="K16" s="536"/>
      <c r="L16" s="44"/>
      <c r="N16" s="12"/>
      <c r="O16" s="12"/>
      <c r="P16" s="12"/>
    </row>
    <row r="17" spans="1:16" ht="15.75" thickBot="1" x14ac:dyDescent="0.3">
      <c r="A17" s="1"/>
      <c r="B17" s="50"/>
      <c r="C17" s="416"/>
      <c r="D17" s="417"/>
      <c r="E17" s="418"/>
      <c r="F17" s="419"/>
      <c r="G17" s="419"/>
      <c r="H17" s="420"/>
      <c r="I17" s="51"/>
      <c r="J17" s="52" t="s">
        <v>59</v>
      </c>
      <c r="K17" s="53"/>
      <c r="L17" s="54"/>
      <c r="N17" s="12"/>
      <c r="O17" s="12"/>
      <c r="P17" s="12"/>
    </row>
    <row r="18" spans="1:16" ht="4.5" customHeight="1" thickBot="1" x14ac:dyDescent="0.25">
      <c r="A18" s="1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3"/>
      <c r="N18" s="12"/>
      <c r="O18" s="12"/>
      <c r="P18" s="12"/>
    </row>
    <row r="19" spans="1:16" ht="15" x14ac:dyDescent="0.25">
      <c r="A19" s="1"/>
      <c r="B19" s="55" t="s">
        <v>60</v>
      </c>
      <c r="C19" s="56"/>
      <c r="D19" s="56"/>
      <c r="E19" s="56"/>
      <c r="F19" s="56"/>
      <c r="G19" s="35"/>
      <c r="H19" s="35"/>
      <c r="I19" s="35"/>
      <c r="J19" s="529" t="s">
        <v>61</v>
      </c>
      <c r="K19" s="530"/>
      <c r="L19" s="531"/>
      <c r="N19" s="12"/>
      <c r="O19" s="12"/>
      <c r="P19" s="12"/>
    </row>
    <row r="20" spans="1:16" ht="15" customHeight="1" x14ac:dyDescent="0.2">
      <c r="A20" s="1"/>
      <c r="B20" s="14" t="s">
        <v>62</v>
      </c>
      <c r="C20" s="424" t="s">
        <v>63</v>
      </c>
      <c r="D20" s="425"/>
      <c r="E20" s="57"/>
      <c r="F20" s="57"/>
      <c r="G20" s="43" t="s">
        <v>49</v>
      </c>
      <c r="H20" s="43" t="s">
        <v>50</v>
      </c>
      <c r="I20" s="43" t="s">
        <v>51</v>
      </c>
      <c r="J20" s="532" t="s">
        <v>64</v>
      </c>
      <c r="K20" s="533"/>
      <c r="L20" s="170" t="s">
        <v>65</v>
      </c>
      <c r="O20" s="12"/>
      <c r="P20" s="12"/>
    </row>
    <row r="21" spans="1:16" ht="15" customHeight="1" x14ac:dyDescent="0.2">
      <c r="A21" s="1"/>
      <c r="B21" s="14" t="s">
        <v>66</v>
      </c>
      <c r="C21" s="534" t="s">
        <v>67</v>
      </c>
      <c r="D21" s="535"/>
      <c r="E21" s="1"/>
      <c r="F21" s="17" t="s">
        <v>68</v>
      </c>
      <c r="G21" s="47" t="s">
        <v>69</v>
      </c>
      <c r="H21" s="47" t="s">
        <v>70</v>
      </c>
      <c r="I21" s="58" t="s">
        <v>71</v>
      </c>
      <c r="J21" s="522" t="s">
        <v>405</v>
      </c>
      <c r="K21" s="523"/>
      <c r="L21" s="171" t="s">
        <v>72</v>
      </c>
      <c r="O21" s="12"/>
      <c r="P21" s="12"/>
    </row>
    <row r="22" spans="1:16" ht="15" customHeight="1" x14ac:dyDescent="0.25">
      <c r="A22" s="1"/>
      <c r="B22" s="14" t="s">
        <v>73</v>
      </c>
      <c r="C22" s="424" t="s">
        <v>74</v>
      </c>
      <c r="D22" s="425"/>
      <c r="E22" s="1"/>
      <c r="F22" s="17" t="s">
        <v>75</v>
      </c>
      <c r="G22" s="59" t="s">
        <v>76</v>
      </c>
      <c r="H22" s="59" t="s">
        <v>77</v>
      </c>
      <c r="I22" s="60" t="s">
        <v>78</v>
      </c>
      <c r="J22" s="522" t="s">
        <v>79</v>
      </c>
      <c r="K22" s="523"/>
      <c r="L22" s="171" t="s">
        <v>80</v>
      </c>
      <c r="N22" s="24" t="s">
        <v>81</v>
      </c>
      <c r="O22" s="12"/>
      <c r="P22" s="12"/>
    </row>
    <row r="23" spans="1:16" x14ac:dyDescent="0.2">
      <c r="A23" s="1"/>
      <c r="B23" s="14" t="s">
        <v>82</v>
      </c>
      <c r="C23" s="524" t="s">
        <v>83</v>
      </c>
      <c r="D23" s="525"/>
      <c r="E23" s="1"/>
      <c r="F23" s="17" t="s">
        <v>84</v>
      </c>
      <c r="G23" s="47" t="s">
        <v>85</v>
      </c>
      <c r="H23" s="61" t="s">
        <v>86</v>
      </c>
      <c r="I23" s="62"/>
      <c r="J23" s="522" t="s">
        <v>87</v>
      </c>
      <c r="K23" s="526"/>
      <c r="L23" s="172" t="s">
        <v>88</v>
      </c>
      <c r="N23" s="12"/>
      <c r="O23" s="12"/>
      <c r="P23" s="12"/>
    </row>
    <row r="24" spans="1:16" ht="15.75" thickBot="1" x14ac:dyDescent="0.3">
      <c r="A24" s="1"/>
      <c r="B24" s="14" t="s">
        <v>89</v>
      </c>
      <c r="C24" s="527" t="s">
        <v>90</v>
      </c>
      <c r="D24" s="528"/>
      <c r="E24" s="1"/>
      <c r="F24" s="17" t="s">
        <v>91</v>
      </c>
      <c r="G24" s="205" t="e">
        <f>(J17*C25)+G23</f>
        <v>#VALUE!</v>
      </c>
      <c r="H24" s="63" t="s">
        <v>92</v>
      </c>
      <c r="I24" s="64"/>
      <c r="J24" s="526" t="s">
        <v>93</v>
      </c>
      <c r="K24" s="526"/>
      <c r="L24" s="206" t="s">
        <v>94</v>
      </c>
      <c r="N24" s="24" t="s">
        <v>95</v>
      </c>
      <c r="O24" s="12"/>
      <c r="P24" s="12"/>
    </row>
    <row r="25" spans="1:16" ht="15" thickBot="1" x14ac:dyDescent="0.25">
      <c r="A25" s="1"/>
      <c r="B25" s="14" t="s">
        <v>96</v>
      </c>
      <c r="C25" s="504" t="s">
        <v>97</v>
      </c>
      <c r="D25" s="505"/>
      <c r="E25" s="1"/>
      <c r="F25" s="17" t="s">
        <v>280</v>
      </c>
      <c r="G25" s="506" t="s">
        <v>99</v>
      </c>
      <c r="H25" s="507"/>
      <c r="I25" s="1"/>
      <c r="J25" s="508" t="s">
        <v>100</v>
      </c>
      <c r="K25" s="509"/>
      <c r="L25" s="173" t="s">
        <v>101</v>
      </c>
      <c r="N25" s="12"/>
      <c r="O25" s="12"/>
      <c r="P25" s="12"/>
    </row>
    <row r="26" spans="1:16" ht="15.75" thickBot="1" x14ac:dyDescent="0.3">
      <c r="A26" s="1"/>
      <c r="B26" s="65" t="s">
        <v>102</v>
      </c>
      <c r="C26" s="66"/>
      <c r="D26" s="57"/>
      <c r="E26" s="57"/>
      <c r="F26" s="57"/>
      <c r="G26" s="1"/>
      <c r="H26" s="1"/>
      <c r="I26" s="1"/>
      <c r="J26" s="67"/>
      <c r="K26" s="68" t="s">
        <v>103</v>
      </c>
      <c r="L26" s="169">
        <f>SUM(L20:L25)</f>
        <v>0</v>
      </c>
      <c r="N26" s="24" t="s">
        <v>104</v>
      </c>
      <c r="O26" s="12"/>
      <c r="P26" s="12" t="s">
        <v>10</v>
      </c>
    </row>
    <row r="27" spans="1:16" ht="15.75" thickBot="1" x14ac:dyDescent="0.25">
      <c r="A27" s="1"/>
      <c r="B27" s="510" t="s">
        <v>105</v>
      </c>
      <c r="C27" s="511"/>
      <c r="D27" s="512" t="s">
        <v>106</v>
      </c>
      <c r="E27" s="513"/>
      <c r="F27" s="42"/>
      <c r="G27" s="42"/>
      <c r="H27" s="1"/>
      <c r="I27" s="69"/>
      <c r="J27" s="69"/>
      <c r="K27" s="70" t="s">
        <v>107</v>
      </c>
      <c r="L27" s="195" t="s">
        <v>108</v>
      </c>
      <c r="N27" s="12"/>
      <c r="O27" s="12"/>
      <c r="P27" s="12"/>
    </row>
    <row r="28" spans="1:16" ht="15.75" customHeight="1" thickBot="1" x14ac:dyDescent="0.25">
      <c r="A28" s="1"/>
      <c r="B28" s="14" t="s">
        <v>109</v>
      </c>
      <c r="C28" s="514" t="s">
        <v>110</v>
      </c>
      <c r="D28" s="515"/>
      <c r="E28" s="515"/>
      <c r="F28" s="515"/>
      <c r="G28" s="516"/>
      <c r="H28" s="72" t="s">
        <v>111</v>
      </c>
      <c r="I28" s="69"/>
      <c r="J28" s="73"/>
      <c r="K28" s="74" t="s">
        <v>112</v>
      </c>
      <c r="L28" s="75" t="e">
        <f>ROUNDUP(L26*(C10/C25)/C36,0)*C36</f>
        <v>#VALUE!</v>
      </c>
      <c r="N28" s="12"/>
      <c r="O28" s="12"/>
      <c r="P28" s="12"/>
    </row>
    <row r="29" spans="1:16" ht="15" thickBot="1" x14ac:dyDescent="0.25">
      <c r="A29" s="1"/>
      <c r="B29" s="14"/>
      <c r="C29" s="517"/>
      <c r="D29" s="518"/>
      <c r="E29" s="518"/>
      <c r="F29" s="518"/>
      <c r="G29" s="519"/>
      <c r="H29" s="72"/>
      <c r="I29" s="76"/>
      <c r="J29" s="77"/>
      <c r="K29" s="22" t="s">
        <v>113</v>
      </c>
      <c r="L29" s="78" t="e">
        <f>ROUNDUP((L28/C36),0)</f>
        <v>#VALUE!</v>
      </c>
      <c r="N29" s="12"/>
      <c r="O29" s="12"/>
      <c r="P29" s="12"/>
    </row>
    <row r="30" spans="1:16" ht="15.75" thickBot="1" x14ac:dyDescent="0.25">
      <c r="A30" s="1"/>
      <c r="B30" s="79" t="s">
        <v>114</v>
      </c>
      <c r="C30" s="520" t="s">
        <v>115</v>
      </c>
      <c r="D30" s="520"/>
      <c r="E30" s="520"/>
      <c r="F30" s="520"/>
      <c r="G30" s="520"/>
      <c r="H30" s="80"/>
      <c r="I30" s="81"/>
      <c r="J30" s="82" t="s">
        <v>116</v>
      </c>
      <c r="K30" s="202" t="s">
        <v>117</v>
      </c>
      <c r="L30" s="84" t="s">
        <v>118</v>
      </c>
      <c r="N30" s="12"/>
      <c r="O30" s="12"/>
      <c r="P30" s="12"/>
    </row>
    <row r="31" spans="1:16" ht="4.5" customHeight="1" thickBot="1" x14ac:dyDescent="0.25">
      <c r="A31" s="1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3"/>
      <c r="N31" s="12"/>
      <c r="O31" s="12"/>
      <c r="P31" s="12"/>
    </row>
    <row r="32" spans="1:16" ht="14.65" customHeight="1" x14ac:dyDescent="0.25">
      <c r="A32" s="1"/>
      <c r="B32" s="55" t="s">
        <v>119</v>
      </c>
      <c r="C32" s="85"/>
      <c r="D32" s="86"/>
      <c r="E32" s="87"/>
      <c r="F32" s="421" t="s">
        <v>120</v>
      </c>
      <c r="G32" s="422"/>
      <c r="H32" s="423"/>
      <c r="I32" s="449" t="s">
        <v>121</v>
      </c>
      <c r="J32" s="450"/>
      <c r="K32" s="450"/>
      <c r="L32" s="451"/>
      <c r="N32" s="12"/>
      <c r="O32" s="12"/>
      <c r="P32" s="12"/>
    </row>
    <row r="33" spans="1:16" ht="15" customHeight="1" thickBot="1" x14ac:dyDescent="0.25">
      <c r="A33" s="1"/>
      <c r="B33" s="14" t="s">
        <v>122</v>
      </c>
      <c r="C33" s="88" t="s">
        <v>123</v>
      </c>
      <c r="D33" s="521" t="s">
        <v>124</v>
      </c>
      <c r="E33" s="521"/>
      <c r="F33" s="89"/>
      <c r="G33" s="192" t="e">
        <f>D34/C10</f>
        <v>#VALUE!</v>
      </c>
      <c r="H33" s="91"/>
      <c r="I33" s="493" t="s">
        <v>125</v>
      </c>
      <c r="J33" s="494"/>
      <c r="K33" s="502" t="s">
        <v>126</v>
      </c>
      <c r="L33" s="503"/>
      <c r="N33" s="12"/>
      <c r="O33" s="12"/>
      <c r="P33" s="12"/>
    </row>
    <row r="34" spans="1:16" x14ac:dyDescent="0.2">
      <c r="A34" s="1"/>
      <c r="B34" s="92" t="s">
        <v>127</v>
      </c>
      <c r="C34" s="176" t="s">
        <v>128</v>
      </c>
      <c r="D34" s="210" t="e">
        <f>C36*C25</f>
        <v>#VALUE!</v>
      </c>
      <c r="E34" s="89"/>
      <c r="F34" s="1"/>
      <c r="G34" s="93" t="s">
        <v>129</v>
      </c>
      <c r="H34" s="193" t="s">
        <v>130</v>
      </c>
      <c r="I34" s="493" t="s">
        <v>131</v>
      </c>
      <c r="J34" s="494"/>
      <c r="K34" s="502" t="s">
        <v>132</v>
      </c>
      <c r="L34" s="503"/>
      <c r="N34" s="12"/>
      <c r="O34" s="12"/>
      <c r="P34" s="12"/>
    </row>
    <row r="35" spans="1:16" ht="15" customHeight="1" x14ac:dyDescent="0.2">
      <c r="A35" s="1"/>
      <c r="B35" s="92" t="s">
        <v>133</v>
      </c>
      <c r="C35" s="176" t="s">
        <v>134</v>
      </c>
      <c r="E35" s="89"/>
      <c r="F35" s="89"/>
      <c r="G35" s="22" t="s">
        <v>135</v>
      </c>
      <c r="H35" s="193" t="s">
        <v>136</v>
      </c>
      <c r="I35" s="493" t="s">
        <v>137</v>
      </c>
      <c r="J35" s="494"/>
      <c r="K35" s="495" t="s">
        <v>138</v>
      </c>
      <c r="L35" s="496"/>
      <c r="N35" s="12"/>
      <c r="O35" s="12"/>
      <c r="P35" s="12"/>
    </row>
    <row r="36" spans="1:16" ht="15.75" thickBot="1" x14ac:dyDescent="0.3">
      <c r="A36" s="1"/>
      <c r="B36" s="92" t="s">
        <v>139</v>
      </c>
      <c r="C36" s="207" t="e">
        <f>C34*C35</f>
        <v>#VALUE!</v>
      </c>
      <c r="E36" s="89"/>
      <c r="F36" s="89"/>
      <c r="G36" s="17" t="s">
        <v>140</v>
      </c>
      <c r="H36" s="209" t="e">
        <f>H34*H35</f>
        <v>#VALUE!</v>
      </c>
      <c r="I36" s="493"/>
      <c r="J36" s="497"/>
      <c r="K36" s="498"/>
      <c r="L36" s="499"/>
      <c r="N36" s="24" t="s">
        <v>141</v>
      </c>
      <c r="O36" s="12"/>
      <c r="P36" s="12"/>
    </row>
    <row r="37" spans="1:16" ht="15" x14ac:dyDescent="0.25">
      <c r="A37" s="95"/>
      <c r="B37" s="17" t="s">
        <v>277</v>
      </c>
      <c r="C37" s="208" t="s">
        <v>142</v>
      </c>
      <c r="D37" s="211" t="e">
        <f>C36*G24+F41+F43</f>
        <v>#VALUE!</v>
      </c>
      <c r="E37" s="211" t="s">
        <v>143</v>
      </c>
      <c r="F37" s="96"/>
      <c r="G37" s="1"/>
      <c r="H37" s="1"/>
      <c r="I37" s="493" t="s">
        <v>144</v>
      </c>
      <c r="J37" s="494"/>
      <c r="K37" s="500" t="s">
        <v>145</v>
      </c>
      <c r="L37" s="501"/>
      <c r="N37" s="12"/>
      <c r="O37" s="12"/>
      <c r="P37" s="12"/>
    </row>
    <row r="38" spans="1:16" ht="15.75" thickBot="1" x14ac:dyDescent="0.3">
      <c r="A38" s="1"/>
      <c r="B38" s="97"/>
      <c r="C38" s="98" t="s">
        <v>49</v>
      </c>
      <c r="D38" s="98" t="s">
        <v>50</v>
      </c>
      <c r="E38" s="98" t="s">
        <v>51</v>
      </c>
      <c r="F38" s="1"/>
      <c r="G38" s="1"/>
      <c r="H38" s="1"/>
      <c r="I38" s="481" t="s">
        <v>146</v>
      </c>
      <c r="J38" s="482"/>
      <c r="K38" s="483" t="s">
        <v>147</v>
      </c>
      <c r="L38" s="484"/>
      <c r="N38" s="24" t="s">
        <v>148</v>
      </c>
      <c r="O38" s="12"/>
      <c r="P38" s="12"/>
    </row>
    <row r="39" spans="1:16" ht="15" customHeight="1" x14ac:dyDescent="0.2">
      <c r="A39" s="1"/>
      <c r="B39" s="92" t="s">
        <v>149</v>
      </c>
      <c r="C39" s="212" t="s">
        <v>150</v>
      </c>
      <c r="D39" s="212" t="s">
        <v>151</v>
      </c>
      <c r="E39" s="213" t="s">
        <v>152</v>
      </c>
      <c r="F39" s="186"/>
      <c r="G39" s="100"/>
      <c r="H39" s="91"/>
      <c r="I39" s="485" t="s">
        <v>153</v>
      </c>
      <c r="J39" s="486"/>
      <c r="K39" s="486"/>
      <c r="L39" s="487"/>
      <c r="N39" s="12"/>
      <c r="O39" s="12"/>
      <c r="P39" s="12"/>
    </row>
    <row r="40" spans="1:16" x14ac:dyDescent="0.2">
      <c r="A40" s="1"/>
      <c r="B40" s="14" t="s">
        <v>154</v>
      </c>
      <c r="C40" s="488" t="s">
        <v>155</v>
      </c>
      <c r="D40" s="488"/>
      <c r="E40" s="187"/>
      <c r="F40" s="188"/>
      <c r="G40" s="100"/>
      <c r="H40" s="91"/>
      <c r="I40" s="458"/>
      <c r="J40" s="456"/>
      <c r="K40" s="456"/>
      <c r="L40" s="457"/>
      <c r="N40" s="12"/>
      <c r="O40" s="12"/>
      <c r="P40" s="12"/>
    </row>
    <row r="41" spans="1:16" ht="15" x14ac:dyDescent="0.2">
      <c r="A41" s="1"/>
      <c r="B41" s="14" t="s">
        <v>156</v>
      </c>
      <c r="C41" s="465" t="s">
        <v>157</v>
      </c>
      <c r="D41" s="466"/>
      <c r="E41" s="467"/>
      <c r="F41" s="183" t="s">
        <v>158</v>
      </c>
      <c r="G41" s="102" t="s">
        <v>159</v>
      </c>
      <c r="H41" s="103"/>
      <c r="I41" s="458"/>
      <c r="J41" s="456"/>
      <c r="K41" s="456"/>
      <c r="L41" s="457"/>
      <c r="N41" s="12"/>
      <c r="O41" s="12"/>
      <c r="P41" s="12"/>
    </row>
    <row r="42" spans="1:16" ht="15" x14ac:dyDescent="0.25">
      <c r="A42" s="1"/>
      <c r="B42" s="14" t="s">
        <v>160</v>
      </c>
      <c r="C42" s="489" t="s">
        <v>161</v>
      </c>
      <c r="D42" s="489"/>
      <c r="E42" s="189"/>
      <c r="F42" s="190"/>
      <c r="G42" s="102"/>
      <c r="H42" s="106"/>
      <c r="I42" s="458"/>
      <c r="J42" s="456"/>
      <c r="K42" s="456"/>
      <c r="L42" s="457"/>
      <c r="N42" s="12"/>
      <c r="O42" s="12"/>
      <c r="P42" s="12"/>
    </row>
    <row r="43" spans="1:16" x14ac:dyDescent="0.2">
      <c r="A43" s="1"/>
      <c r="B43" s="14" t="s">
        <v>162</v>
      </c>
      <c r="C43" s="465" t="s">
        <v>163</v>
      </c>
      <c r="D43" s="466"/>
      <c r="E43" s="467"/>
      <c r="F43" s="183" t="s">
        <v>164</v>
      </c>
      <c r="G43" s="107" t="s">
        <v>159</v>
      </c>
      <c r="H43" s="108"/>
      <c r="I43" s="458"/>
      <c r="J43" s="456"/>
      <c r="K43" s="456"/>
      <c r="L43" s="457"/>
      <c r="N43" s="12"/>
      <c r="O43" s="12"/>
      <c r="P43" s="12"/>
    </row>
    <row r="44" spans="1:16" ht="15.75" customHeight="1" thickBot="1" x14ac:dyDescent="0.25">
      <c r="A44" s="1"/>
      <c r="B44" s="109" t="s">
        <v>165</v>
      </c>
      <c r="C44" s="490" t="s">
        <v>166</v>
      </c>
      <c r="D44" s="490"/>
      <c r="E44" s="491" t="s">
        <v>167</v>
      </c>
      <c r="F44" s="492"/>
      <c r="G44" s="492"/>
      <c r="H44" s="110"/>
      <c r="I44" s="459"/>
      <c r="J44" s="460"/>
      <c r="K44" s="460"/>
      <c r="L44" s="461"/>
      <c r="N44" s="12"/>
      <c r="O44" s="12"/>
      <c r="P44" s="12"/>
    </row>
    <row r="45" spans="1:16" ht="5.25" customHeight="1" thickBot="1" x14ac:dyDescent="0.25">
      <c r="A45" s="1"/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3"/>
      <c r="N45" s="12"/>
      <c r="O45" s="12"/>
      <c r="P45" s="12"/>
    </row>
    <row r="46" spans="1:16" ht="15" x14ac:dyDescent="0.25">
      <c r="A46" s="1"/>
      <c r="B46" s="446" t="s">
        <v>168</v>
      </c>
      <c r="C46" s="447"/>
      <c r="D46" s="447"/>
      <c r="E46" s="447"/>
      <c r="F46" s="447"/>
      <c r="G46" s="447"/>
      <c r="H46" s="448"/>
      <c r="I46" s="449" t="s">
        <v>169</v>
      </c>
      <c r="J46" s="450"/>
      <c r="K46" s="450"/>
      <c r="L46" s="451"/>
      <c r="N46" s="12"/>
      <c r="O46" s="12"/>
      <c r="P46" s="12"/>
    </row>
    <row r="47" spans="1:16" ht="15" customHeight="1" x14ac:dyDescent="0.2">
      <c r="A47" s="1"/>
      <c r="B47" s="14" t="s">
        <v>170</v>
      </c>
      <c r="C47" s="452" t="s">
        <v>171</v>
      </c>
      <c r="D47" s="453"/>
      <c r="E47" s="453"/>
      <c r="F47" s="453"/>
      <c r="G47" s="454"/>
      <c r="H47" s="42"/>
      <c r="I47" s="455" t="s">
        <v>172</v>
      </c>
      <c r="J47" s="456"/>
      <c r="K47" s="456"/>
      <c r="L47" s="457"/>
      <c r="N47" s="12"/>
      <c r="O47" s="12"/>
      <c r="P47" s="12"/>
    </row>
    <row r="48" spans="1:16" ht="15" x14ac:dyDescent="0.25">
      <c r="A48" s="1"/>
      <c r="B48" s="14" t="s">
        <v>173</v>
      </c>
      <c r="C48" s="462" t="s">
        <v>174</v>
      </c>
      <c r="D48" s="463"/>
      <c r="E48" s="463"/>
      <c r="F48" s="463"/>
      <c r="G48" s="464"/>
      <c r="H48" s="42"/>
      <c r="I48" s="458"/>
      <c r="J48" s="456"/>
      <c r="K48" s="456"/>
      <c r="L48" s="457"/>
      <c r="N48" s="24" t="s">
        <v>175</v>
      </c>
      <c r="O48" s="12"/>
      <c r="P48" s="12"/>
    </row>
    <row r="49" spans="1:16" x14ac:dyDescent="0.2">
      <c r="A49" s="1"/>
      <c r="B49" s="111" t="s">
        <v>176</v>
      </c>
      <c r="C49" s="465" t="s">
        <v>177</v>
      </c>
      <c r="D49" s="466"/>
      <c r="E49" s="466"/>
      <c r="F49" s="466"/>
      <c r="G49" s="467"/>
      <c r="H49" s="42"/>
      <c r="I49" s="458"/>
      <c r="J49" s="456"/>
      <c r="K49" s="456"/>
      <c r="L49" s="457"/>
      <c r="N49" s="12"/>
      <c r="O49" s="12"/>
      <c r="P49" s="12"/>
    </row>
    <row r="50" spans="1:16" ht="15" x14ac:dyDescent="0.25">
      <c r="A50" s="1"/>
      <c r="B50" s="14" t="s">
        <v>178</v>
      </c>
      <c r="C50" s="468" t="s">
        <v>179</v>
      </c>
      <c r="D50" s="469"/>
      <c r="E50" s="469"/>
      <c r="F50" s="469"/>
      <c r="G50" s="470"/>
      <c r="H50" s="42"/>
      <c r="I50" s="458"/>
      <c r="J50" s="456"/>
      <c r="K50" s="456"/>
      <c r="L50" s="457"/>
      <c r="N50" s="24" t="s">
        <v>180</v>
      </c>
      <c r="O50" s="12"/>
      <c r="P50" s="12"/>
    </row>
    <row r="51" spans="1:16" x14ac:dyDescent="0.2">
      <c r="A51" s="1"/>
      <c r="B51" s="14" t="s">
        <v>82</v>
      </c>
      <c r="C51" s="468" t="s">
        <v>181</v>
      </c>
      <c r="D51" s="469"/>
      <c r="E51" s="469"/>
      <c r="F51" s="469"/>
      <c r="G51" s="470"/>
      <c r="H51" s="42"/>
      <c r="I51" s="458"/>
      <c r="J51" s="456"/>
      <c r="K51" s="456"/>
      <c r="L51" s="457"/>
      <c r="N51" s="12"/>
      <c r="O51" s="12"/>
      <c r="P51" s="12"/>
    </row>
    <row r="52" spans="1:16" x14ac:dyDescent="0.2">
      <c r="A52" s="1"/>
      <c r="B52" s="14" t="s">
        <v>182</v>
      </c>
      <c r="C52" s="471" t="s">
        <v>183</v>
      </c>
      <c r="D52" s="472"/>
      <c r="E52" s="472"/>
      <c r="F52" s="472"/>
      <c r="G52" s="473"/>
      <c r="H52" s="42"/>
      <c r="I52" s="458"/>
      <c r="J52" s="456"/>
      <c r="K52" s="456"/>
      <c r="L52" s="457"/>
      <c r="N52" s="12"/>
      <c r="O52" s="12"/>
      <c r="P52" s="12"/>
    </row>
    <row r="53" spans="1:16" ht="15" thickBot="1" x14ac:dyDescent="0.25">
      <c r="A53" s="1"/>
      <c r="B53" s="25" t="s">
        <v>184</v>
      </c>
      <c r="C53" s="474" t="s">
        <v>185</v>
      </c>
      <c r="D53" s="474"/>
      <c r="E53" s="474"/>
      <c r="F53" s="475" t="s">
        <v>186</v>
      </c>
      <c r="G53" s="475"/>
      <c r="H53" s="476"/>
      <c r="I53" s="459"/>
      <c r="J53" s="460"/>
      <c r="K53" s="460"/>
      <c r="L53" s="461"/>
      <c r="N53" s="12"/>
      <c r="O53" s="12"/>
      <c r="P53" s="12"/>
    </row>
    <row r="54" spans="1:16" ht="4.5" customHeight="1" thickBot="1" x14ac:dyDescent="0.25">
      <c r="A54" s="1"/>
      <c r="B54" s="112"/>
      <c r="C54" s="113"/>
      <c r="D54" s="113"/>
      <c r="E54" s="113"/>
      <c r="F54" s="114"/>
      <c r="G54" s="114"/>
      <c r="H54" s="114"/>
      <c r="I54" s="114"/>
      <c r="J54" s="114"/>
      <c r="K54" s="114"/>
      <c r="L54" s="115"/>
      <c r="N54" s="12"/>
      <c r="O54" s="12"/>
      <c r="P54" s="12"/>
    </row>
    <row r="55" spans="1:16" ht="15.75" thickBot="1" x14ac:dyDescent="0.3">
      <c r="A55" s="1"/>
      <c r="B55" s="116" t="s">
        <v>187</v>
      </c>
      <c r="C55" s="117"/>
      <c r="D55" s="117"/>
      <c r="E55" s="117"/>
      <c r="F55" s="117"/>
      <c r="G55" s="117"/>
      <c r="H55" s="41"/>
      <c r="I55" s="65" t="s">
        <v>188</v>
      </c>
      <c r="J55" s="118"/>
      <c r="K55" s="118"/>
      <c r="L55" s="119"/>
      <c r="N55" s="12"/>
      <c r="O55" s="12"/>
      <c r="P55" s="12"/>
    </row>
    <row r="56" spans="1:16" x14ac:dyDescent="0.2">
      <c r="A56" s="1"/>
      <c r="B56" s="426" t="s">
        <v>189</v>
      </c>
      <c r="C56" s="427"/>
      <c r="D56" s="426" t="s">
        <v>190</v>
      </c>
      <c r="E56" s="432"/>
      <c r="F56" s="432"/>
      <c r="G56" s="432"/>
      <c r="H56" s="427"/>
      <c r="I56" s="1"/>
      <c r="J56" s="120" t="s">
        <v>191</v>
      </c>
      <c r="K56" s="435" t="s">
        <v>192</v>
      </c>
      <c r="L56" s="436"/>
      <c r="N56" s="12"/>
      <c r="O56" s="12"/>
      <c r="P56" s="12"/>
    </row>
    <row r="57" spans="1:16" x14ac:dyDescent="0.2">
      <c r="A57" s="1"/>
      <c r="B57" s="428"/>
      <c r="C57" s="429"/>
      <c r="D57" s="428"/>
      <c r="E57" s="433"/>
      <c r="F57" s="433"/>
      <c r="G57" s="433"/>
      <c r="H57" s="429"/>
      <c r="I57" s="1"/>
      <c r="J57" s="120" t="s">
        <v>193</v>
      </c>
      <c r="K57" s="435" t="s">
        <v>194</v>
      </c>
      <c r="L57" s="436"/>
      <c r="N57" s="12"/>
      <c r="O57" s="12"/>
      <c r="P57" s="12"/>
    </row>
    <row r="58" spans="1:16" x14ac:dyDescent="0.2">
      <c r="A58" s="1"/>
      <c r="B58" s="428"/>
      <c r="C58" s="429"/>
      <c r="D58" s="428"/>
      <c r="E58" s="433"/>
      <c r="F58" s="433"/>
      <c r="G58" s="433"/>
      <c r="H58" s="429"/>
      <c r="I58" s="477" t="s">
        <v>195</v>
      </c>
      <c r="J58" s="478"/>
      <c r="K58" s="435" t="s">
        <v>196</v>
      </c>
      <c r="L58" s="436"/>
      <c r="N58" s="12"/>
      <c r="O58" s="12"/>
      <c r="P58" s="12"/>
    </row>
    <row r="59" spans="1:16" ht="15.75" thickBot="1" x14ac:dyDescent="0.3">
      <c r="A59" s="1"/>
      <c r="B59" s="428"/>
      <c r="C59" s="429"/>
      <c r="D59" s="428"/>
      <c r="E59" s="433"/>
      <c r="F59" s="433"/>
      <c r="G59" s="433"/>
      <c r="H59" s="429"/>
      <c r="I59" s="1"/>
      <c r="J59" s="120" t="s">
        <v>197</v>
      </c>
      <c r="K59" s="479" t="s">
        <v>198</v>
      </c>
      <c r="L59" s="480"/>
      <c r="N59" s="24" t="s">
        <v>199</v>
      </c>
      <c r="O59" s="12"/>
      <c r="P59" s="12"/>
    </row>
    <row r="60" spans="1:16" ht="15" thickBot="1" x14ac:dyDescent="0.25">
      <c r="A60" s="1"/>
      <c r="B60" s="428"/>
      <c r="C60" s="429"/>
      <c r="D60" s="428"/>
      <c r="E60" s="433"/>
      <c r="F60" s="433"/>
      <c r="G60" s="433"/>
      <c r="H60" s="429"/>
      <c r="I60" s="415" t="s">
        <v>200</v>
      </c>
      <c r="J60" s="415"/>
      <c r="K60" s="415"/>
      <c r="L60" s="415"/>
      <c r="N60" s="12"/>
      <c r="O60" s="12"/>
      <c r="P60" s="12"/>
    </row>
    <row r="61" spans="1:16" ht="14.25" customHeight="1" x14ac:dyDescent="0.25">
      <c r="A61" s="1"/>
      <c r="B61" s="428"/>
      <c r="C61" s="429"/>
      <c r="D61" s="428"/>
      <c r="E61" s="433"/>
      <c r="F61" s="433"/>
      <c r="G61" s="433"/>
      <c r="H61" s="429"/>
      <c r="I61" s="437" t="s">
        <v>201</v>
      </c>
      <c r="J61" s="438"/>
      <c r="K61" s="438"/>
      <c r="L61" s="439"/>
      <c r="N61" s="24" t="s">
        <v>202</v>
      </c>
      <c r="O61" s="12"/>
      <c r="P61" s="12"/>
    </row>
    <row r="62" spans="1:16" x14ac:dyDescent="0.2">
      <c r="A62" s="1"/>
      <c r="B62" s="428"/>
      <c r="C62" s="429"/>
      <c r="D62" s="428"/>
      <c r="E62" s="433"/>
      <c r="F62" s="433"/>
      <c r="G62" s="433"/>
      <c r="H62" s="429"/>
      <c r="I62" s="440"/>
      <c r="J62" s="441"/>
      <c r="K62" s="441"/>
      <c r="L62" s="442"/>
      <c r="N62" s="12"/>
      <c r="O62" s="12"/>
      <c r="P62" s="12"/>
    </row>
    <row r="63" spans="1:16" x14ac:dyDescent="0.2">
      <c r="A63" s="1"/>
      <c r="B63" s="428"/>
      <c r="C63" s="429"/>
      <c r="D63" s="428"/>
      <c r="E63" s="433"/>
      <c r="F63" s="433"/>
      <c r="G63" s="433"/>
      <c r="H63" s="429"/>
      <c r="I63" s="440"/>
      <c r="J63" s="441"/>
      <c r="K63" s="441"/>
      <c r="L63" s="442"/>
      <c r="N63" s="12"/>
      <c r="O63" s="12"/>
      <c r="P63" s="12"/>
    </row>
    <row r="64" spans="1:16" x14ac:dyDescent="0.2">
      <c r="A64" s="1"/>
      <c r="B64" s="428"/>
      <c r="C64" s="429"/>
      <c r="D64" s="428"/>
      <c r="E64" s="433"/>
      <c r="F64" s="433"/>
      <c r="G64" s="433"/>
      <c r="H64" s="429"/>
      <c r="I64" s="440"/>
      <c r="J64" s="441"/>
      <c r="K64" s="441"/>
      <c r="L64" s="442"/>
      <c r="N64" s="12"/>
      <c r="O64" s="12"/>
      <c r="P64" s="12"/>
    </row>
    <row r="65" spans="1:16" x14ac:dyDescent="0.2">
      <c r="A65" s="1"/>
      <c r="B65" s="428"/>
      <c r="C65" s="429"/>
      <c r="D65" s="428"/>
      <c r="E65" s="433"/>
      <c r="F65" s="433"/>
      <c r="G65" s="433"/>
      <c r="H65" s="429"/>
      <c r="I65" s="440"/>
      <c r="J65" s="441"/>
      <c r="K65" s="441"/>
      <c r="L65" s="442"/>
      <c r="N65" s="12"/>
      <c r="O65" s="12"/>
      <c r="P65" s="12"/>
    </row>
    <row r="66" spans="1:16" x14ac:dyDescent="0.2">
      <c r="A66" s="1"/>
      <c r="B66" s="428"/>
      <c r="C66" s="429"/>
      <c r="D66" s="428"/>
      <c r="E66" s="433"/>
      <c r="F66" s="433"/>
      <c r="G66" s="433"/>
      <c r="H66" s="429"/>
      <c r="I66" s="440"/>
      <c r="J66" s="441"/>
      <c r="K66" s="441"/>
      <c r="L66" s="442"/>
      <c r="N66" s="12"/>
      <c r="O66" s="12"/>
      <c r="P66" s="12"/>
    </row>
    <row r="67" spans="1:16" ht="15" thickBot="1" x14ac:dyDescent="0.25">
      <c r="A67" s="1"/>
      <c r="B67" s="430"/>
      <c r="C67" s="431"/>
      <c r="D67" s="430"/>
      <c r="E67" s="434"/>
      <c r="F67" s="434"/>
      <c r="G67" s="434"/>
      <c r="H67" s="431"/>
      <c r="I67" s="443"/>
      <c r="J67" s="444"/>
      <c r="K67" s="444"/>
      <c r="L67" s="445"/>
      <c r="N67" s="12"/>
      <c r="O67" s="12"/>
      <c r="P67" s="12"/>
    </row>
    <row r="68" spans="1:16" ht="16.5" thickBot="1" x14ac:dyDescent="0.25">
      <c r="A68" s="1"/>
      <c r="B68" s="121" t="s">
        <v>203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3"/>
      <c r="N68" s="12"/>
      <c r="O68" s="12"/>
      <c r="P68" s="12"/>
    </row>
    <row r="69" spans="1:16" ht="15" x14ac:dyDescent="0.25">
      <c r="A69" s="1"/>
      <c r="B69" s="124" t="s">
        <v>204</v>
      </c>
      <c r="C69" s="125"/>
      <c r="D69" s="126" t="s">
        <v>205</v>
      </c>
      <c r="E69" s="127"/>
      <c r="F69" s="127"/>
      <c r="G69" s="127"/>
      <c r="H69" s="128"/>
      <c r="I69" s="129" t="s">
        <v>206</v>
      </c>
      <c r="J69" s="1"/>
      <c r="K69" s="89"/>
      <c r="L69" s="130"/>
      <c r="N69" s="12"/>
      <c r="O69" s="12"/>
      <c r="P69" s="12"/>
    </row>
    <row r="70" spans="1:16" x14ac:dyDescent="0.2">
      <c r="A70" s="1"/>
      <c r="B70" s="405" t="s">
        <v>207</v>
      </c>
      <c r="C70" s="406"/>
      <c r="D70" s="409" t="s">
        <v>207</v>
      </c>
      <c r="E70" s="410"/>
      <c r="F70" s="410"/>
      <c r="G70" s="410"/>
      <c r="H70" s="411"/>
      <c r="I70" s="409" t="s">
        <v>207</v>
      </c>
      <c r="J70" s="410"/>
      <c r="K70" s="410"/>
      <c r="L70" s="411"/>
      <c r="N70" s="12"/>
      <c r="O70" s="12"/>
      <c r="P70" s="12"/>
    </row>
    <row r="71" spans="1:16" ht="15" thickBot="1" x14ac:dyDescent="0.25">
      <c r="A71" s="1"/>
      <c r="B71" s="407"/>
      <c r="C71" s="408"/>
      <c r="D71" s="412"/>
      <c r="E71" s="413"/>
      <c r="F71" s="413"/>
      <c r="G71" s="413"/>
      <c r="H71" s="414"/>
      <c r="I71" s="412"/>
      <c r="J71" s="413"/>
      <c r="K71" s="413"/>
      <c r="L71" s="414"/>
      <c r="N71" s="12"/>
      <c r="O71" s="12"/>
      <c r="P71" s="12"/>
    </row>
    <row r="72" spans="1:16" ht="15" x14ac:dyDescent="0.25">
      <c r="A72" s="1"/>
      <c r="B72" s="131" t="s">
        <v>260</v>
      </c>
      <c r="C72" s="35"/>
      <c r="D72" s="132" t="s">
        <v>261</v>
      </c>
      <c r="E72" s="133"/>
      <c r="F72" s="133"/>
      <c r="G72" s="86"/>
      <c r="H72" s="128"/>
      <c r="I72" s="134" t="s">
        <v>262</v>
      </c>
      <c r="J72" s="133"/>
      <c r="K72" s="133"/>
      <c r="L72" s="135"/>
      <c r="N72" s="12"/>
      <c r="O72" s="12"/>
      <c r="P72" s="12"/>
    </row>
    <row r="73" spans="1:16" x14ac:dyDescent="0.2">
      <c r="A73" s="1"/>
      <c r="B73" s="399" t="s">
        <v>207</v>
      </c>
      <c r="C73" s="400"/>
      <c r="D73" s="399" t="s">
        <v>207</v>
      </c>
      <c r="E73" s="403"/>
      <c r="F73" s="403"/>
      <c r="G73" s="403"/>
      <c r="H73" s="400"/>
      <c r="I73" s="409" t="s">
        <v>207</v>
      </c>
      <c r="J73" s="410"/>
      <c r="K73" s="410"/>
      <c r="L73" s="411"/>
      <c r="N73" s="12"/>
      <c r="O73" s="12"/>
      <c r="P73" s="12"/>
    </row>
    <row r="74" spans="1:16" ht="15" thickBot="1" x14ac:dyDescent="0.25">
      <c r="A74" s="1"/>
      <c r="B74" s="401"/>
      <c r="C74" s="402"/>
      <c r="D74" s="401"/>
      <c r="E74" s="404"/>
      <c r="F74" s="404"/>
      <c r="G74" s="404"/>
      <c r="H74" s="402"/>
      <c r="I74" s="412"/>
      <c r="J74" s="413"/>
      <c r="K74" s="413"/>
      <c r="L74" s="414"/>
      <c r="N74" s="12"/>
      <c r="O74" s="12"/>
      <c r="P74" s="12"/>
    </row>
    <row r="75" spans="1:16" ht="15" x14ac:dyDescent="0.25">
      <c r="A75" s="1"/>
      <c r="B75" s="131" t="s">
        <v>263</v>
      </c>
      <c r="C75" s="35"/>
      <c r="D75" s="132" t="s">
        <v>209</v>
      </c>
      <c r="E75" s="133"/>
      <c r="F75" s="133"/>
      <c r="G75" s="86"/>
      <c r="H75" s="128"/>
      <c r="I75" s="390"/>
      <c r="J75" s="391"/>
      <c r="K75" s="391"/>
      <c r="L75" s="392"/>
      <c r="N75" s="12"/>
      <c r="O75" s="12"/>
      <c r="P75" s="12"/>
    </row>
    <row r="76" spans="1:16" ht="14.25" customHeight="1" x14ac:dyDescent="0.2">
      <c r="A76" s="1"/>
      <c r="B76" s="399" t="s">
        <v>207</v>
      </c>
      <c r="C76" s="400"/>
      <c r="D76" s="399" t="s">
        <v>207</v>
      </c>
      <c r="E76" s="403"/>
      <c r="F76" s="403"/>
      <c r="G76" s="403"/>
      <c r="H76" s="400"/>
      <c r="I76" s="393"/>
      <c r="J76" s="394"/>
      <c r="K76" s="394"/>
      <c r="L76" s="395"/>
      <c r="N76" s="12"/>
      <c r="O76" s="12"/>
      <c r="P76" s="12"/>
    </row>
    <row r="77" spans="1:16" ht="15" customHeight="1" thickBot="1" x14ac:dyDescent="0.25">
      <c r="A77" s="1"/>
      <c r="B77" s="401"/>
      <c r="C77" s="402"/>
      <c r="D77" s="401"/>
      <c r="E77" s="404"/>
      <c r="F77" s="404"/>
      <c r="G77" s="404"/>
      <c r="H77" s="402"/>
      <c r="I77" s="396"/>
      <c r="J77" s="397"/>
      <c r="K77" s="397"/>
      <c r="L77" s="398"/>
      <c r="N77" s="12"/>
      <c r="O77" s="12"/>
      <c r="P77" s="12"/>
    </row>
    <row r="78" spans="1:16" x14ac:dyDescent="0.2">
      <c r="A78" s="1"/>
      <c r="B78" s="136" t="s">
        <v>399</v>
      </c>
      <c r="C78" s="1"/>
      <c r="D78" s="1"/>
      <c r="E78" s="137"/>
      <c r="F78" s="137"/>
      <c r="G78" s="137"/>
      <c r="H78" s="138"/>
      <c r="I78" s="138"/>
      <c r="J78" s="100"/>
      <c r="K78" s="139"/>
      <c r="L78" s="95"/>
      <c r="N78" s="12"/>
      <c r="O78" s="12"/>
      <c r="P78" s="12"/>
    </row>
    <row r="79" spans="1:16" x14ac:dyDescent="0.2">
      <c r="A79" s="1"/>
      <c r="B79" s="136"/>
      <c r="C79" s="138"/>
      <c r="D79" s="137"/>
      <c r="E79" s="137"/>
      <c r="F79" s="137"/>
      <c r="G79" s="137"/>
      <c r="H79" s="138"/>
      <c r="I79" s="138"/>
      <c r="J79" s="100"/>
      <c r="K79" s="139"/>
      <c r="L79" s="95"/>
      <c r="N79" s="12"/>
      <c r="O79" s="12"/>
      <c r="P79" s="12"/>
    </row>
    <row r="80" spans="1:16" x14ac:dyDescent="0.2">
      <c r="A80" s="1"/>
      <c r="B80" s="136" t="s">
        <v>400</v>
      </c>
      <c r="C80" s="138"/>
      <c r="D80" s="137"/>
      <c r="E80" s="137"/>
      <c r="F80" s="137"/>
      <c r="G80" s="137"/>
      <c r="H80" s="138"/>
      <c r="I80" s="138"/>
      <c r="J80" s="100"/>
      <c r="K80" s="139"/>
      <c r="L80" s="95"/>
      <c r="N80" s="12"/>
      <c r="O80" s="12"/>
      <c r="P80" s="12"/>
    </row>
    <row r="81" spans="1:16" ht="15" thickBot="1" x14ac:dyDescent="0.25">
      <c r="A81" s="1"/>
      <c r="B81" s="140" t="s">
        <v>413</v>
      </c>
      <c r="C81" s="29"/>
      <c r="D81" s="29"/>
      <c r="E81" s="29"/>
      <c r="F81" s="29"/>
      <c r="G81" s="29"/>
      <c r="H81" s="29"/>
      <c r="I81" s="29"/>
      <c r="J81" s="29"/>
      <c r="K81" s="29"/>
      <c r="L81" s="30"/>
      <c r="N81" s="12"/>
      <c r="O81" s="12"/>
      <c r="P81" s="12"/>
    </row>
    <row r="82" spans="1:1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N82" s="12"/>
      <c r="O82" s="12"/>
      <c r="P82" s="12"/>
    </row>
    <row r="83" spans="1:1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N83" s="12"/>
      <c r="O83" s="12"/>
      <c r="P83" s="12"/>
    </row>
    <row r="84" spans="1:1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N84" s="12"/>
      <c r="O84" s="12"/>
      <c r="P84" s="12"/>
    </row>
    <row r="85" spans="1:1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N85" s="12"/>
      <c r="O85" s="12"/>
      <c r="P85" s="12"/>
    </row>
    <row r="86" spans="1:1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N86" s="12"/>
      <c r="O86" s="12"/>
      <c r="P86" s="12"/>
    </row>
    <row r="87" spans="1:1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N87" s="12"/>
      <c r="O87" s="12"/>
      <c r="P87" s="12"/>
    </row>
    <row r="88" spans="1:1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N88" s="12"/>
      <c r="O88" s="12"/>
      <c r="P88" s="12"/>
    </row>
    <row r="89" spans="1:1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N89" s="12"/>
      <c r="O89" s="12"/>
      <c r="P89" s="12"/>
    </row>
    <row r="90" spans="1:1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N90" s="12"/>
      <c r="O90" s="12"/>
      <c r="P90" s="12"/>
    </row>
    <row r="91" spans="1:1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N91" s="12"/>
      <c r="O91" s="12"/>
      <c r="P91" s="12"/>
    </row>
    <row r="92" spans="1:1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N92" s="12"/>
      <c r="O92" s="12"/>
      <c r="P92" s="12"/>
    </row>
    <row r="93" spans="1:1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N93" s="12"/>
      <c r="O93" s="12"/>
      <c r="P93" s="12"/>
    </row>
    <row r="94" spans="1:1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N94" s="12"/>
      <c r="O94" s="12"/>
      <c r="P94" s="12"/>
    </row>
    <row r="95" spans="1:1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N95" s="12"/>
      <c r="O95" s="12"/>
      <c r="P95" s="12"/>
    </row>
    <row r="96" spans="1:1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N96" s="12"/>
      <c r="O96" s="12"/>
      <c r="P96" s="12"/>
    </row>
    <row r="97" spans="14:16" x14ac:dyDescent="0.2">
      <c r="N97" s="12"/>
      <c r="O97" s="12"/>
      <c r="P97" s="12"/>
    </row>
    <row r="98" spans="14:16" x14ac:dyDescent="0.2">
      <c r="N98" s="12"/>
      <c r="O98" s="12"/>
      <c r="P98" s="12"/>
    </row>
    <row r="99" spans="14:16" x14ac:dyDescent="0.2">
      <c r="N99" s="12"/>
      <c r="O99" s="12"/>
      <c r="P99" s="12"/>
    </row>
    <row r="100" spans="14:16" x14ac:dyDescent="0.2">
      <c r="N100" s="12"/>
      <c r="O100" s="12"/>
      <c r="P100" s="12"/>
    </row>
  </sheetData>
  <mergeCells count="93">
    <mergeCell ref="C7:D7"/>
    <mergeCell ref="H7:I7"/>
    <mergeCell ref="B1:L2"/>
    <mergeCell ref="B3:L3"/>
    <mergeCell ref="C5:D5"/>
    <mergeCell ref="C6:D6"/>
    <mergeCell ref="H6:I6"/>
    <mergeCell ref="J16:K16"/>
    <mergeCell ref="C8:D8"/>
    <mergeCell ref="H8:I8"/>
    <mergeCell ref="C9:D9"/>
    <mergeCell ref="H9:I9"/>
    <mergeCell ref="C10:D10"/>
    <mergeCell ref="H10:I10"/>
    <mergeCell ref="C11:D11"/>
    <mergeCell ref="H11:I11"/>
    <mergeCell ref="C14:D14"/>
    <mergeCell ref="E14:H14"/>
    <mergeCell ref="C15:D15"/>
    <mergeCell ref="E15:H15"/>
    <mergeCell ref="C16:D16"/>
    <mergeCell ref="E16:H16"/>
    <mergeCell ref="J19:L19"/>
    <mergeCell ref="C20:D20"/>
    <mergeCell ref="J20:K20"/>
    <mergeCell ref="C21:D21"/>
    <mergeCell ref="J21:K21"/>
    <mergeCell ref="J22:K22"/>
    <mergeCell ref="C23:D23"/>
    <mergeCell ref="J23:K23"/>
    <mergeCell ref="C24:D24"/>
    <mergeCell ref="J24:K24"/>
    <mergeCell ref="I34:J34"/>
    <mergeCell ref="K34:L34"/>
    <mergeCell ref="C25:D25"/>
    <mergeCell ref="G25:H25"/>
    <mergeCell ref="J25:K25"/>
    <mergeCell ref="B27:C27"/>
    <mergeCell ref="D27:E27"/>
    <mergeCell ref="C28:G29"/>
    <mergeCell ref="C30:G30"/>
    <mergeCell ref="I32:L32"/>
    <mergeCell ref="D33:E33"/>
    <mergeCell ref="I33:J33"/>
    <mergeCell ref="K33:L33"/>
    <mergeCell ref="I35:J35"/>
    <mergeCell ref="K35:L35"/>
    <mergeCell ref="I36:J36"/>
    <mergeCell ref="K36:L36"/>
    <mergeCell ref="I37:J37"/>
    <mergeCell ref="K37:L37"/>
    <mergeCell ref="C40:D40"/>
    <mergeCell ref="C41:E41"/>
    <mergeCell ref="C42:D42"/>
    <mergeCell ref="C43:E43"/>
    <mergeCell ref="C44:D44"/>
    <mergeCell ref="E44:G44"/>
    <mergeCell ref="I58:J58"/>
    <mergeCell ref="K58:L58"/>
    <mergeCell ref="K59:L59"/>
    <mergeCell ref="I38:J38"/>
    <mergeCell ref="K38:L38"/>
    <mergeCell ref="I39:L44"/>
    <mergeCell ref="C51:G51"/>
    <mergeCell ref="C52:G52"/>
    <mergeCell ref="C53:E53"/>
    <mergeCell ref="F53:H53"/>
    <mergeCell ref="K57:L57"/>
    <mergeCell ref="I60:L60"/>
    <mergeCell ref="C17:D17"/>
    <mergeCell ref="E17:H17"/>
    <mergeCell ref="F32:H32"/>
    <mergeCell ref="C22:D22"/>
    <mergeCell ref="B56:C67"/>
    <mergeCell ref="D56:H67"/>
    <mergeCell ref="K56:L56"/>
    <mergeCell ref="I61:L67"/>
    <mergeCell ref="B46:H46"/>
    <mergeCell ref="I46:L46"/>
    <mergeCell ref="C47:G47"/>
    <mergeCell ref="I47:L53"/>
    <mergeCell ref="C48:G48"/>
    <mergeCell ref="C49:G49"/>
    <mergeCell ref="C50:G50"/>
    <mergeCell ref="I75:L77"/>
    <mergeCell ref="B76:C77"/>
    <mergeCell ref="D76:H77"/>
    <mergeCell ref="B70:C71"/>
    <mergeCell ref="D70:H71"/>
    <mergeCell ref="I70:L71"/>
    <mergeCell ref="B73:C74"/>
    <mergeCell ref="D73:H74"/>
    <mergeCell ref="I73:L74"/>
  </mergeCells>
  <conditionalFormatting sqref="G33">
    <cfRule type="cellIs" dxfId="2" priority="1" operator="greaterThanOrEqual">
      <formula>30</formula>
    </cfRule>
  </conditionalFormatting>
  <hyperlinks>
    <hyperlink ref="H11" r:id="rId1" display="j.smith@allpart.com" xr:uid="{0B9A6E3E-A7BC-40D0-82E9-B9D233B8CBF3}"/>
  </hyperlinks>
  <printOptions horizontalCentered="1"/>
  <pageMargins left="0.25" right="0.25" top="0.17" bottom="0.21" header="0.17" footer="0.16"/>
  <pageSetup scale="68" orientation="portrait" r:id="rId2"/>
  <colBreaks count="1" manualBreakCount="1">
    <brk id="12" max="1048575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6138-8639-4B51-B112-78B46FAFFDF1}">
  <sheetPr>
    <pageSetUpPr fitToPage="1"/>
  </sheetPr>
  <dimension ref="A1:AE90"/>
  <sheetViews>
    <sheetView topLeftCell="A50" zoomScaleNormal="100" zoomScalePageLayoutView="90" workbookViewId="0">
      <selection activeCell="B85" sqref="B85"/>
    </sheetView>
  </sheetViews>
  <sheetFormatPr defaultColWidth="10.85546875" defaultRowHeight="14.1" customHeight="1" x14ac:dyDescent="0.2"/>
  <cols>
    <col min="1" max="1" width="1.5703125" style="1" customWidth="1"/>
    <col min="2" max="2" width="29" style="1" customWidth="1"/>
    <col min="3" max="3" width="9.7109375" style="1" customWidth="1"/>
    <col min="4" max="4" width="8.42578125" style="1" customWidth="1"/>
    <col min="5" max="5" width="9" style="1" customWidth="1"/>
    <col min="6" max="6" width="7.140625" style="1" customWidth="1"/>
    <col min="7" max="7" width="9.42578125" style="1" customWidth="1"/>
    <col min="8" max="8" width="10.85546875" style="1" customWidth="1"/>
    <col min="9" max="9" width="14.42578125" style="1" customWidth="1"/>
    <col min="10" max="10" width="11.5703125" style="1" customWidth="1"/>
    <col min="11" max="11" width="13.140625" style="1" customWidth="1"/>
    <col min="12" max="12" width="11.5703125" style="1" customWidth="1"/>
    <col min="13" max="13" width="10.85546875" style="1" customWidth="1"/>
    <col min="14" max="14" width="10.85546875" style="141" customWidth="1"/>
    <col min="15" max="15" width="40.5703125" style="141" customWidth="1"/>
    <col min="16" max="20" width="10.85546875" style="141" customWidth="1"/>
    <col min="21" max="21" width="36" style="141" customWidth="1"/>
    <col min="22" max="22" width="25.42578125" style="141" customWidth="1"/>
    <col min="23" max="27" width="10.28515625" style="141" customWidth="1"/>
    <col min="28" max="30" width="10.85546875" style="141" customWidth="1"/>
    <col min="31" max="31" width="15" style="141" customWidth="1"/>
    <col min="32" max="16384" width="10.85546875" style="1"/>
  </cols>
  <sheetData>
    <row r="1" spans="2:31" ht="14.1" customHeight="1" x14ac:dyDescent="0.2">
      <c r="B1" s="558" t="s">
        <v>211</v>
      </c>
      <c r="C1" s="559"/>
      <c r="D1" s="559"/>
      <c r="E1" s="559"/>
      <c r="F1" s="559"/>
      <c r="G1" s="559"/>
      <c r="H1" s="559"/>
      <c r="I1" s="559"/>
      <c r="J1" s="559"/>
      <c r="K1" s="559"/>
      <c r="L1" s="560"/>
    </row>
    <row r="2" spans="2:31" ht="21" customHeight="1" x14ac:dyDescent="0.2">
      <c r="B2" s="561"/>
      <c r="C2" s="562"/>
      <c r="D2" s="562"/>
      <c r="E2" s="562"/>
      <c r="F2" s="562"/>
      <c r="G2" s="562"/>
      <c r="H2" s="562"/>
      <c r="I2" s="562"/>
      <c r="J2" s="562"/>
      <c r="K2" s="562"/>
      <c r="L2" s="563"/>
    </row>
    <row r="3" spans="2:31" ht="14.1" customHeight="1" thickBot="1" x14ac:dyDescent="0.25">
      <c r="B3" s="564" t="s">
        <v>11</v>
      </c>
      <c r="C3" s="565"/>
      <c r="D3" s="565"/>
      <c r="E3" s="565"/>
      <c r="F3" s="565"/>
      <c r="G3" s="565"/>
      <c r="H3" s="565"/>
      <c r="I3" s="565"/>
      <c r="J3" s="565"/>
      <c r="K3" s="565"/>
      <c r="L3" s="566"/>
    </row>
    <row r="4" spans="2:31" ht="5.0999999999999996" customHeight="1" thickBot="1" x14ac:dyDescent="0.25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2"/>
    </row>
    <row r="5" spans="2:31" ht="13.5" customHeight="1" thickBot="1" x14ac:dyDescent="0.3">
      <c r="B5" s="8" t="s">
        <v>12</v>
      </c>
      <c r="C5" s="567" t="s">
        <v>13</v>
      </c>
      <c r="D5" s="568"/>
      <c r="E5" s="201"/>
      <c r="F5" s="9"/>
      <c r="G5" s="10" t="s">
        <v>15</v>
      </c>
      <c r="H5" s="199" t="s">
        <v>212</v>
      </c>
      <c r="I5" s="10" t="s">
        <v>17</v>
      </c>
      <c r="J5" s="200"/>
      <c r="K5" s="11" t="s">
        <v>19</v>
      </c>
      <c r="L5" s="163" t="s">
        <v>213</v>
      </c>
    </row>
    <row r="6" spans="2:31" s="13" customFormat="1" ht="13.5" customHeight="1" x14ac:dyDescent="0.25">
      <c r="B6" s="160" t="s">
        <v>281</v>
      </c>
      <c r="C6" s="569" t="s">
        <v>284</v>
      </c>
      <c r="D6" s="569"/>
      <c r="E6" s="15"/>
      <c r="F6" s="16"/>
      <c r="G6" s="17" t="s">
        <v>22</v>
      </c>
      <c r="H6" s="569" t="s">
        <v>214</v>
      </c>
      <c r="I6" s="569"/>
      <c r="J6" s="15"/>
      <c r="K6" s="17" t="s">
        <v>24</v>
      </c>
      <c r="L6" s="164">
        <v>40732</v>
      </c>
    </row>
    <row r="7" spans="2:31" ht="14.1" customHeight="1" x14ac:dyDescent="0.25">
      <c r="B7" s="160" t="s">
        <v>283</v>
      </c>
      <c r="C7" s="556" t="s">
        <v>285</v>
      </c>
      <c r="D7" s="556"/>
      <c r="E7" s="18"/>
      <c r="F7" s="16"/>
      <c r="G7" s="14" t="s">
        <v>27</v>
      </c>
      <c r="H7" s="557" t="s">
        <v>215</v>
      </c>
      <c r="I7" s="557"/>
      <c r="J7" s="18"/>
      <c r="K7" s="19"/>
      <c r="L7" s="20"/>
    </row>
    <row r="8" spans="2:31" ht="14.1" customHeight="1" x14ac:dyDescent="0.25">
      <c r="B8" s="14" t="s">
        <v>29</v>
      </c>
      <c r="C8" s="537">
        <v>40828</v>
      </c>
      <c r="D8" s="537"/>
      <c r="E8" s="18"/>
      <c r="F8" s="16"/>
      <c r="G8" s="17" t="s">
        <v>31</v>
      </c>
      <c r="H8" s="538" t="s">
        <v>216</v>
      </c>
      <c r="I8" s="538"/>
      <c r="K8" s="17"/>
      <c r="L8" s="21"/>
    </row>
    <row r="9" spans="2:31" ht="14.1" customHeight="1" x14ac:dyDescent="0.25">
      <c r="B9" s="14" t="s">
        <v>33</v>
      </c>
      <c r="C9" s="539">
        <v>100000</v>
      </c>
      <c r="D9" s="539"/>
      <c r="E9" s="18"/>
      <c r="F9" s="16"/>
      <c r="G9" s="22" t="s">
        <v>35</v>
      </c>
      <c r="H9" s="540">
        <v>2481234567</v>
      </c>
      <c r="I9" s="540"/>
      <c r="K9" s="19"/>
      <c r="L9" s="23"/>
    </row>
    <row r="10" spans="2:31" ht="14.1" customHeight="1" x14ac:dyDescent="0.25">
      <c r="B10" s="14" t="s">
        <v>38</v>
      </c>
      <c r="C10" s="539">
        <f>C9/240</f>
        <v>416.66666666666669</v>
      </c>
      <c r="D10" s="539"/>
      <c r="E10" s="18"/>
      <c r="F10" s="16"/>
      <c r="G10" s="22" t="s">
        <v>40</v>
      </c>
      <c r="H10" s="540">
        <v>2489876543</v>
      </c>
      <c r="I10" s="540"/>
      <c r="K10" s="19"/>
      <c r="L10" s="23"/>
      <c r="AA10" s="1"/>
      <c r="AB10" s="1"/>
      <c r="AC10" s="1"/>
      <c r="AD10" s="1"/>
      <c r="AE10" s="1"/>
    </row>
    <row r="11" spans="2:31" ht="14.1" customHeight="1" thickBot="1" x14ac:dyDescent="0.3">
      <c r="B11" s="25" t="s">
        <v>217</v>
      </c>
      <c r="C11" s="541" t="s">
        <v>286</v>
      </c>
      <c r="D11" s="541"/>
      <c r="E11" s="26"/>
      <c r="F11" s="27"/>
      <c r="G11" s="28" t="s">
        <v>43</v>
      </c>
      <c r="H11" s="542" t="s">
        <v>218</v>
      </c>
      <c r="I11" s="543"/>
      <c r="J11" s="29"/>
      <c r="K11" s="29"/>
      <c r="L11" s="30"/>
      <c r="AA11" s="1"/>
      <c r="AB11" s="1"/>
      <c r="AC11" s="1"/>
      <c r="AD11" s="1"/>
      <c r="AE11" s="1"/>
    </row>
    <row r="12" spans="2:31" ht="5.0999999999999996" customHeight="1" thickBot="1" x14ac:dyDescent="0.25">
      <c r="B12" s="575"/>
      <c r="C12" s="576"/>
      <c r="D12" s="576"/>
      <c r="E12" s="576"/>
      <c r="F12" s="576"/>
      <c r="G12" s="576"/>
      <c r="H12" s="576"/>
      <c r="I12" s="576"/>
      <c r="J12" s="576"/>
      <c r="K12" s="576"/>
      <c r="L12" s="577"/>
      <c r="AA12" s="1"/>
      <c r="AB12" s="1"/>
      <c r="AC12" s="1"/>
      <c r="AD12" s="1"/>
      <c r="AE12" s="1"/>
    </row>
    <row r="13" spans="2:31" ht="14.1" customHeight="1" thickBot="1" x14ac:dyDescent="0.3">
      <c r="B13" s="34" t="s">
        <v>45</v>
      </c>
      <c r="C13" s="198"/>
      <c r="D13" s="198"/>
      <c r="E13" s="198"/>
      <c r="F13" s="198"/>
      <c r="G13" s="198"/>
      <c r="H13" s="203"/>
      <c r="I13" s="37"/>
      <c r="J13" s="38" t="s">
        <v>46</v>
      </c>
      <c r="K13" s="37"/>
      <c r="L13" s="39"/>
      <c r="AA13" s="1"/>
      <c r="AB13" s="1"/>
      <c r="AC13" s="1"/>
      <c r="AD13" s="1"/>
      <c r="AE13" s="1"/>
    </row>
    <row r="14" spans="2:31" ht="14.1" customHeight="1" x14ac:dyDescent="0.25">
      <c r="B14" s="40" t="s">
        <v>219</v>
      </c>
      <c r="C14" s="544" t="s">
        <v>282</v>
      </c>
      <c r="D14" s="544"/>
      <c r="E14" s="545" t="s">
        <v>220</v>
      </c>
      <c r="F14" s="545"/>
      <c r="G14" s="545"/>
      <c r="H14" s="545"/>
      <c r="I14" s="162" t="s">
        <v>48</v>
      </c>
      <c r="J14" s="43" t="s">
        <v>49</v>
      </c>
      <c r="K14" s="43" t="s">
        <v>50</v>
      </c>
      <c r="L14" s="44" t="s">
        <v>51</v>
      </c>
      <c r="AA14" s="1"/>
      <c r="AB14" s="1"/>
      <c r="AC14" s="1"/>
      <c r="AD14" s="1"/>
      <c r="AE14" s="1"/>
    </row>
    <row r="15" spans="2:31" ht="14.1" customHeight="1" x14ac:dyDescent="0.25">
      <c r="B15" s="165">
        <v>2229361</v>
      </c>
      <c r="C15" s="546">
        <v>1234567</v>
      </c>
      <c r="D15" s="547"/>
      <c r="E15" s="548" t="s">
        <v>221</v>
      </c>
      <c r="F15" s="549"/>
      <c r="G15" s="549"/>
      <c r="H15" s="550"/>
      <c r="I15" s="46"/>
      <c r="J15" s="47">
        <v>8</v>
      </c>
      <c r="K15" s="47">
        <v>2</v>
      </c>
      <c r="L15" s="48">
        <v>1.5</v>
      </c>
      <c r="AA15" s="1"/>
      <c r="AB15" s="1"/>
      <c r="AC15" s="1"/>
      <c r="AD15" s="1"/>
      <c r="AE15" s="1"/>
    </row>
    <row r="16" spans="2:31" ht="14.1" customHeight="1" x14ac:dyDescent="0.25">
      <c r="B16" s="166"/>
      <c r="C16" s="551"/>
      <c r="D16" s="552"/>
      <c r="E16" s="553" t="s">
        <v>10</v>
      </c>
      <c r="F16" s="554"/>
      <c r="G16" s="554"/>
      <c r="H16" s="555"/>
      <c r="I16" s="46"/>
      <c r="J16" s="536" t="s">
        <v>58</v>
      </c>
      <c r="K16" s="536"/>
      <c r="L16" s="44"/>
      <c r="AA16" s="1"/>
      <c r="AB16" s="1"/>
      <c r="AC16" s="1"/>
      <c r="AD16" s="1"/>
      <c r="AE16" s="1"/>
    </row>
    <row r="17" spans="2:31" ht="14.1" customHeight="1" thickBot="1" x14ac:dyDescent="0.3">
      <c r="B17" s="167"/>
      <c r="C17" s="416"/>
      <c r="D17" s="417"/>
      <c r="E17" s="418"/>
      <c r="F17" s="419"/>
      <c r="G17" s="419"/>
      <c r="H17" s="420"/>
      <c r="I17" s="51"/>
      <c r="J17" s="52">
        <v>0.41</v>
      </c>
      <c r="K17" s="53"/>
      <c r="L17" s="54"/>
      <c r="AA17" s="1"/>
      <c r="AB17" s="1"/>
      <c r="AC17" s="1"/>
      <c r="AD17" s="1"/>
      <c r="AE17" s="1"/>
    </row>
    <row r="18" spans="2:31" ht="5.0999999999999996" customHeight="1" thickBot="1" x14ac:dyDescent="0.25">
      <c r="B18" s="575"/>
      <c r="C18" s="576"/>
      <c r="D18" s="576"/>
      <c r="E18" s="576"/>
      <c r="F18" s="576"/>
      <c r="G18" s="576"/>
      <c r="H18" s="576"/>
      <c r="I18" s="576"/>
      <c r="J18" s="576"/>
      <c r="K18" s="576"/>
      <c r="L18" s="577"/>
      <c r="AA18" s="1"/>
      <c r="AB18" s="1"/>
      <c r="AC18" s="1"/>
      <c r="AD18" s="1"/>
      <c r="AE18" s="1"/>
    </row>
    <row r="19" spans="2:31" ht="14.1" customHeight="1" x14ac:dyDescent="0.25">
      <c r="B19" s="55" t="s">
        <v>60</v>
      </c>
      <c r="C19" s="56"/>
      <c r="D19" s="56"/>
      <c r="E19" s="56"/>
      <c r="F19" s="56"/>
      <c r="G19" s="35"/>
      <c r="H19" s="35"/>
      <c r="I19" s="35"/>
      <c r="J19" s="529" t="s">
        <v>61</v>
      </c>
      <c r="K19" s="530"/>
      <c r="L19" s="531"/>
      <c r="AA19" s="1"/>
      <c r="AB19" s="1"/>
      <c r="AC19" s="1"/>
      <c r="AD19" s="1"/>
      <c r="AE19" s="1"/>
    </row>
    <row r="20" spans="2:31" ht="14.1" customHeight="1" x14ac:dyDescent="0.2">
      <c r="B20" s="14" t="s">
        <v>62</v>
      </c>
      <c r="C20" s="594" t="s">
        <v>231</v>
      </c>
      <c r="D20" s="595"/>
      <c r="E20" s="57"/>
      <c r="F20" s="57"/>
      <c r="G20" s="43" t="s">
        <v>49</v>
      </c>
      <c r="H20" s="43" t="s">
        <v>50</v>
      </c>
      <c r="I20" s="43" t="s">
        <v>51</v>
      </c>
      <c r="J20" s="532" t="s">
        <v>223</v>
      </c>
      <c r="K20" s="533"/>
      <c r="L20" s="170">
        <v>10</v>
      </c>
      <c r="AA20" s="1"/>
      <c r="AB20" s="1"/>
      <c r="AC20" s="1"/>
      <c r="AD20" s="1"/>
      <c r="AE20" s="1"/>
    </row>
    <row r="21" spans="2:31" ht="14.1" customHeight="1" x14ac:dyDescent="0.2">
      <c r="B21" s="14" t="s">
        <v>66</v>
      </c>
      <c r="C21" s="596" t="s">
        <v>264</v>
      </c>
      <c r="D21" s="597"/>
      <c r="F21" s="17" t="s">
        <v>68</v>
      </c>
      <c r="G21" s="142">
        <v>10</v>
      </c>
      <c r="H21" s="142">
        <v>15</v>
      </c>
      <c r="I21" s="142">
        <v>8</v>
      </c>
      <c r="J21" s="522" t="s">
        <v>225</v>
      </c>
      <c r="K21" s="523"/>
      <c r="L21" s="171">
        <v>2</v>
      </c>
      <c r="AA21" s="1"/>
      <c r="AB21" s="1"/>
      <c r="AC21" s="1"/>
      <c r="AD21" s="1"/>
      <c r="AE21" s="1"/>
    </row>
    <row r="22" spans="2:31" ht="14.1" customHeight="1" x14ac:dyDescent="0.2">
      <c r="B22" s="14" t="s">
        <v>73</v>
      </c>
      <c r="C22" s="598" t="s">
        <v>265</v>
      </c>
      <c r="D22" s="599"/>
      <c r="F22" s="17" t="s">
        <v>75</v>
      </c>
      <c r="G22" s="142">
        <v>9.5</v>
      </c>
      <c r="H22" s="142">
        <v>14.5</v>
      </c>
      <c r="I22" s="142">
        <v>7.5</v>
      </c>
      <c r="J22" s="522" t="s">
        <v>227</v>
      </c>
      <c r="K22" s="523"/>
      <c r="L22" s="171">
        <v>0</v>
      </c>
      <c r="AA22" s="1"/>
      <c r="AB22" s="1"/>
      <c r="AC22" s="1"/>
      <c r="AD22" s="1"/>
      <c r="AE22" s="1"/>
    </row>
    <row r="23" spans="2:31" ht="14.1" customHeight="1" x14ac:dyDescent="0.2">
      <c r="B23" s="14" t="s">
        <v>82</v>
      </c>
      <c r="C23" s="524" t="s">
        <v>266</v>
      </c>
      <c r="D23" s="525"/>
      <c r="F23" s="17" t="s">
        <v>84</v>
      </c>
      <c r="G23" s="142">
        <v>1.5</v>
      </c>
      <c r="H23" s="61" t="s">
        <v>86</v>
      </c>
      <c r="I23" s="62"/>
      <c r="J23" s="522" t="s">
        <v>229</v>
      </c>
      <c r="K23" s="526"/>
      <c r="L23" s="172">
        <v>0</v>
      </c>
      <c r="AA23" s="1"/>
      <c r="AB23" s="1"/>
      <c r="AC23" s="1"/>
      <c r="AD23" s="1"/>
      <c r="AE23" s="1"/>
    </row>
    <row r="24" spans="2:31" ht="14.1" customHeight="1" x14ac:dyDescent="0.2">
      <c r="B24" s="14" t="s">
        <v>89</v>
      </c>
      <c r="C24" s="527" t="s">
        <v>267</v>
      </c>
      <c r="D24" s="528"/>
      <c r="F24" s="17" t="s">
        <v>91</v>
      </c>
      <c r="G24" s="168">
        <f>(J17*C25)+G23</f>
        <v>19.54</v>
      </c>
      <c r="H24" s="63" t="s">
        <v>92</v>
      </c>
      <c r="I24" s="42"/>
      <c r="J24" s="587" t="s">
        <v>93</v>
      </c>
      <c r="K24" s="588"/>
      <c r="L24" s="171">
        <v>0</v>
      </c>
      <c r="AA24" s="1"/>
      <c r="AB24" s="1"/>
      <c r="AC24" s="1"/>
      <c r="AD24" s="1"/>
      <c r="AE24" s="1"/>
    </row>
    <row r="25" spans="2:31" ht="15.75" customHeight="1" thickBot="1" x14ac:dyDescent="0.25">
      <c r="B25" s="14" t="s">
        <v>96</v>
      </c>
      <c r="C25" s="504">
        <v>44</v>
      </c>
      <c r="D25" s="505"/>
      <c r="F25" s="17" t="s">
        <v>98</v>
      </c>
      <c r="G25" s="589"/>
      <c r="H25" s="590"/>
      <c r="J25" s="508" t="s">
        <v>100</v>
      </c>
      <c r="K25" s="509"/>
      <c r="L25" s="173">
        <v>0</v>
      </c>
      <c r="AA25" s="1"/>
      <c r="AB25" s="1"/>
      <c r="AC25" s="1"/>
      <c r="AD25" s="1"/>
      <c r="AE25" s="1"/>
    </row>
    <row r="26" spans="2:31" ht="16.5" customHeight="1" thickBot="1" x14ac:dyDescent="0.3">
      <c r="B26" s="65" t="s">
        <v>102</v>
      </c>
      <c r="C26" s="66"/>
      <c r="D26" s="57"/>
      <c r="E26" s="57"/>
      <c r="F26" s="57"/>
      <c r="J26" s="67"/>
      <c r="K26" s="68" t="s">
        <v>103</v>
      </c>
      <c r="L26" s="169">
        <f>SUM(L20:L25)</f>
        <v>12</v>
      </c>
      <c r="AA26" s="1"/>
      <c r="AB26" s="1"/>
      <c r="AC26" s="1"/>
      <c r="AD26" s="1"/>
      <c r="AE26" s="1"/>
    </row>
    <row r="27" spans="2:31" ht="15" customHeight="1" thickBot="1" x14ac:dyDescent="0.3">
      <c r="B27" s="510" t="s">
        <v>105</v>
      </c>
      <c r="C27" s="511"/>
      <c r="D27" s="512" t="s">
        <v>231</v>
      </c>
      <c r="E27" s="513"/>
      <c r="F27" s="42"/>
      <c r="G27" s="42"/>
      <c r="I27" s="69"/>
      <c r="J27" s="69"/>
      <c r="K27" s="70" t="s">
        <v>107</v>
      </c>
      <c r="L27" s="71" t="s">
        <v>10</v>
      </c>
      <c r="N27" s="141" t="s">
        <v>10</v>
      </c>
      <c r="AA27" s="1"/>
      <c r="AB27" s="1"/>
      <c r="AC27" s="1"/>
      <c r="AD27" s="1"/>
      <c r="AE27" s="1"/>
    </row>
    <row r="28" spans="2:31" ht="14.1" customHeight="1" thickBot="1" x14ac:dyDescent="0.25">
      <c r="B28" s="14" t="s">
        <v>109</v>
      </c>
      <c r="C28" s="514" t="s">
        <v>232</v>
      </c>
      <c r="D28" s="515"/>
      <c r="E28" s="515"/>
      <c r="F28" s="515"/>
      <c r="G28" s="516"/>
      <c r="H28" s="72" t="s">
        <v>111</v>
      </c>
      <c r="I28" s="69"/>
      <c r="J28" s="73"/>
      <c r="K28" s="74" t="s">
        <v>112</v>
      </c>
      <c r="L28" s="143">
        <f>ROUNDUP(L26*(C10/C25)/C36,0)*C36</f>
        <v>126</v>
      </c>
      <c r="AA28" s="1"/>
      <c r="AB28" s="1"/>
      <c r="AC28" s="1"/>
      <c r="AD28" s="1"/>
      <c r="AE28" s="1"/>
    </row>
    <row r="29" spans="2:31" ht="12" customHeight="1" thickBot="1" x14ac:dyDescent="0.25">
      <c r="B29" s="14"/>
      <c r="C29" s="517"/>
      <c r="D29" s="518"/>
      <c r="E29" s="518"/>
      <c r="F29" s="518"/>
      <c r="G29" s="519"/>
      <c r="H29" s="72"/>
      <c r="I29" s="76"/>
      <c r="J29" s="77"/>
      <c r="K29" s="22" t="s">
        <v>113</v>
      </c>
      <c r="L29" s="144">
        <f>ROUNDUP((L28/C36),0)</f>
        <v>7</v>
      </c>
      <c r="AA29" s="1"/>
      <c r="AB29" s="1"/>
      <c r="AC29" s="1"/>
      <c r="AD29" s="1"/>
      <c r="AE29" s="1"/>
    </row>
    <row r="30" spans="2:31" ht="14.1" customHeight="1" thickBot="1" x14ac:dyDescent="0.25">
      <c r="B30" s="79" t="s">
        <v>114</v>
      </c>
      <c r="C30" s="591" t="s">
        <v>233</v>
      </c>
      <c r="D30" s="592"/>
      <c r="E30" s="592"/>
      <c r="F30" s="592"/>
      <c r="G30" s="593"/>
      <c r="H30" s="80"/>
      <c r="I30" s="81"/>
      <c r="J30" s="82" t="s">
        <v>116</v>
      </c>
      <c r="K30" s="83">
        <v>0</v>
      </c>
      <c r="L30" s="84" t="s">
        <v>118</v>
      </c>
      <c r="AA30" s="1"/>
      <c r="AB30" s="1"/>
      <c r="AC30" s="1"/>
      <c r="AD30" s="1"/>
      <c r="AE30" s="1"/>
    </row>
    <row r="31" spans="2:31" ht="5.0999999999999996" customHeight="1" thickBot="1" x14ac:dyDescent="0.25">
      <c r="B31" s="578"/>
      <c r="C31" s="579"/>
      <c r="D31" s="579"/>
      <c r="E31" s="579"/>
      <c r="F31" s="579"/>
      <c r="G31" s="579"/>
      <c r="H31" s="579"/>
      <c r="I31" s="579"/>
      <c r="J31" s="579"/>
      <c r="K31" s="579"/>
      <c r="L31" s="580"/>
      <c r="AA31" s="1"/>
      <c r="AB31" s="1"/>
      <c r="AC31" s="1"/>
      <c r="AD31" s="1"/>
      <c r="AE31" s="1"/>
    </row>
    <row r="32" spans="2:31" ht="14.1" customHeight="1" thickBot="1" x14ac:dyDescent="0.3">
      <c r="B32" s="55" t="s">
        <v>119</v>
      </c>
      <c r="C32" s="85"/>
      <c r="D32" s="86"/>
      <c r="E32" s="87"/>
      <c r="F32" s="174" t="s">
        <v>120</v>
      </c>
      <c r="G32" s="145"/>
      <c r="H32" s="146"/>
      <c r="I32" s="449" t="s">
        <v>271</v>
      </c>
      <c r="J32" s="450"/>
      <c r="K32" s="450"/>
      <c r="L32" s="451"/>
      <c r="N32" s="129"/>
      <c r="AA32" s="1"/>
      <c r="AB32" s="1"/>
      <c r="AC32" s="1"/>
      <c r="AD32" s="1"/>
      <c r="AE32" s="1"/>
    </row>
    <row r="33" spans="1:31" ht="14.1" customHeight="1" thickBot="1" x14ac:dyDescent="0.3">
      <c r="B33" s="14" t="s">
        <v>234</v>
      </c>
      <c r="C33" s="178" t="s">
        <v>231</v>
      </c>
      <c r="D33" s="581" t="s">
        <v>124</v>
      </c>
      <c r="E33" s="582"/>
      <c r="G33" s="90">
        <f>D34/C10</f>
        <v>1.9007999999999998</v>
      </c>
      <c r="I33" s="493" t="s">
        <v>125</v>
      </c>
      <c r="J33" s="494"/>
      <c r="K33" s="502" t="s">
        <v>235</v>
      </c>
      <c r="L33" s="503"/>
      <c r="AA33" s="1"/>
      <c r="AB33" s="1"/>
      <c r="AC33" s="1"/>
      <c r="AD33" s="1"/>
      <c r="AE33" s="1"/>
    </row>
    <row r="34" spans="1:31" ht="14.1" customHeight="1" thickBot="1" x14ac:dyDescent="0.3">
      <c r="B34" s="92" t="s">
        <v>236</v>
      </c>
      <c r="C34" s="175">
        <v>6</v>
      </c>
      <c r="D34" s="179">
        <f>C36*C25</f>
        <v>792</v>
      </c>
      <c r="E34" s="89"/>
      <c r="G34" s="93" t="s">
        <v>129</v>
      </c>
      <c r="H34" s="94">
        <v>26</v>
      </c>
      <c r="I34" s="493" t="s">
        <v>131</v>
      </c>
      <c r="J34" s="494"/>
      <c r="K34" s="502" t="s">
        <v>237</v>
      </c>
      <c r="L34" s="503"/>
      <c r="AA34" s="1"/>
      <c r="AB34" s="1"/>
      <c r="AC34" s="1"/>
      <c r="AD34" s="1"/>
      <c r="AE34" s="1"/>
    </row>
    <row r="35" spans="1:31" ht="14.1" customHeight="1" x14ac:dyDescent="0.25">
      <c r="B35" s="92" t="s">
        <v>238</v>
      </c>
      <c r="C35" s="176">
        <v>3</v>
      </c>
      <c r="E35" s="89"/>
      <c r="F35" s="89"/>
      <c r="G35" s="22" t="s">
        <v>135</v>
      </c>
      <c r="H35" s="94">
        <v>2</v>
      </c>
      <c r="I35" s="493" t="s">
        <v>137</v>
      </c>
      <c r="J35" s="494"/>
      <c r="K35" s="495" t="s">
        <v>239</v>
      </c>
      <c r="L35" s="496"/>
      <c r="AA35" s="1"/>
      <c r="AB35" s="1"/>
      <c r="AC35" s="1"/>
      <c r="AD35" s="1"/>
      <c r="AE35" s="1"/>
    </row>
    <row r="36" spans="1:31" ht="14.1" customHeight="1" thickBot="1" x14ac:dyDescent="0.3">
      <c r="B36" s="92" t="s">
        <v>240</v>
      </c>
      <c r="C36" s="177">
        <f>C34*C35</f>
        <v>18</v>
      </c>
      <c r="E36" s="89"/>
      <c r="F36" s="89"/>
      <c r="G36" s="17" t="s">
        <v>140</v>
      </c>
      <c r="H36" s="148">
        <f>H34*H35</f>
        <v>52</v>
      </c>
      <c r="I36" s="493"/>
      <c r="J36" s="497"/>
      <c r="K36" s="583"/>
      <c r="L36" s="583"/>
      <c r="M36" s="97"/>
      <c r="AA36" s="1"/>
      <c r="AB36" s="1"/>
      <c r="AC36" s="1"/>
      <c r="AD36" s="1"/>
      <c r="AE36" s="1"/>
    </row>
    <row r="37" spans="1:31" ht="15" customHeight="1" thickBot="1" x14ac:dyDescent="0.25">
      <c r="A37" s="95"/>
      <c r="B37" s="92" t="s">
        <v>277</v>
      </c>
      <c r="C37" s="180" t="s">
        <v>10</v>
      </c>
      <c r="D37" s="179">
        <f>C36*G24+F41+F43</f>
        <v>367.71999999999997</v>
      </c>
      <c r="E37" s="584" t="s">
        <v>143</v>
      </c>
      <c r="F37" s="585"/>
      <c r="I37" s="493" t="s">
        <v>144</v>
      </c>
      <c r="J37" s="494"/>
      <c r="K37" s="465" t="s">
        <v>241</v>
      </c>
      <c r="L37" s="586"/>
      <c r="AA37" s="1"/>
      <c r="AB37" s="1"/>
      <c r="AC37" s="1"/>
      <c r="AD37" s="1"/>
      <c r="AE37" s="1"/>
    </row>
    <row r="38" spans="1:31" ht="14.1" customHeight="1" thickBot="1" x14ac:dyDescent="0.25">
      <c r="B38" s="97"/>
      <c r="C38" s="98" t="s">
        <v>49</v>
      </c>
      <c r="D38" s="98" t="s">
        <v>50</v>
      </c>
      <c r="E38" s="98" t="s">
        <v>51</v>
      </c>
      <c r="I38" s="481" t="s">
        <v>146</v>
      </c>
      <c r="J38" s="482"/>
      <c r="K38" s="483"/>
      <c r="L38" s="484"/>
      <c r="AA38" s="1"/>
      <c r="AB38" s="1"/>
      <c r="AC38" s="1"/>
      <c r="AD38" s="1"/>
      <c r="AE38" s="1"/>
    </row>
    <row r="39" spans="1:31" ht="14.1" customHeight="1" x14ac:dyDescent="0.25">
      <c r="B39" s="92" t="s">
        <v>242</v>
      </c>
      <c r="C39" s="181">
        <v>48</v>
      </c>
      <c r="D39" s="181">
        <v>45</v>
      </c>
      <c r="E39" s="182">
        <f>(C35*I21)+IF(I21&lt;8,5,0)</f>
        <v>24</v>
      </c>
      <c r="F39" s="99"/>
      <c r="G39" s="100"/>
      <c r="H39" s="91"/>
      <c r="I39" s="485" t="s">
        <v>270</v>
      </c>
      <c r="J39" s="486"/>
      <c r="K39" s="486"/>
      <c r="L39" s="487"/>
      <c r="AA39" s="1"/>
      <c r="AB39" s="1"/>
      <c r="AC39" s="1"/>
      <c r="AD39" s="1"/>
      <c r="AE39" s="1"/>
    </row>
    <row r="40" spans="1:31" ht="14.1" customHeight="1" x14ac:dyDescent="0.2">
      <c r="B40" s="14" t="s">
        <v>154</v>
      </c>
      <c r="C40" s="488" t="s">
        <v>268</v>
      </c>
      <c r="D40" s="488"/>
      <c r="E40" s="101"/>
      <c r="F40" s="89"/>
      <c r="G40" s="100"/>
      <c r="H40" s="91"/>
      <c r="I40" s="458"/>
      <c r="J40" s="456"/>
      <c r="K40" s="456"/>
      <c r="L40" s="457"/>
      <c r="AA40" s="1"/>
      <c r="AB40" s="1"/>
      <c r="AC40" s="1"/>
      <c r="AD40" s="1"/>
      <c r="AE40" s="1"/>
    </row>
    <row r="41" spans="1:31" ht="14.1" customHeight="1" x14ac:dyDescent="0.2">
      <c r="B41" s="14" t="s">
        <v>156</v>
      </c>
      <c r="C41" s="465" t="s">
        <v>273</v>
      </c>
      <c r="D41" s="466"/>
      <c r="E41" s="467"/>
      <c r="F41" s="183">
        <v>15</v>
      </c>
      <c r="G41" s="102" t="s">
        <v>274</v>
      </c>
      <c r="H41" s="103"/>
      <c r="I41" s="458"/>
      <c r="J41" s="456"/>
      <c r="K41" s="456"/>
      <c r="L41" s="457"/>
      <c r="AA41" s="1"/>
      <c r="AB41" s="1"/>
      <c r="AC41" s="1"/>
      <c r="AD41" s="1"/>
      <c r="AE41" s="1"/>
    </row>
    <row r="42" spans="1:31" ht="18.75" customHeight="1" x14ac:dyDescent="0.25">
      <c r="B42" s="14" t="s">
        <v>160</v>
      </c>
      <c r="C42" s="489" t="s">
        <v>269</v>
      </c>
      <c r="D42" s="489"/>
      <c r="E42" s="104"/>
      <c r="F42" s="105"/>
      <c r="G42" s="102"/>
      <c r="H42" s="106"/>
      <c r="I42" s="458"/>
      <c r="J42" s="456"/>
      <c r="K42" s="456"/>
      <c r="L42" s="457"/>
      <c r="AA42" s="1"/>
      <c r="AB42" s="1"/>
      <c r="AC42" s="1"/>
      <c r="AD42" s="1"/>
      <c r="AE42" s="1"/>
    </row>
    <row r="43" spans="1:31" ht="18" customHeight="1" x14ac:dyDescent="0.2">
      <c r="B43" s="14" t="s">
        <v>162</v>
      </c>
      <c r="C43" s="465" t="s">
        <v>272</v>
      </c>
      <c r="D43" s="466"/>
      <c r="E43" s="467"/>
      <c r="F43" s="183">
        <v>1</v>
      </c>
      <c r="G43" s="107" t="s">
        <v>274</v>
      </c>
      <c r="H43" s="108"/>
      <c r="I43" s="458"/>
      <c r="J43" s="456"/>
      <c r="K43" s="456"/>
      <c r="L43" s="457"/>
      <c r="AA43" s="1"/>
      <c r="AB43" s="1"/>
      <c r="AC43" s="1"/>
      <c r="AD43" s="1"/>
      <c r="AE43" s="1"/>
    </row>
    <row r="44" spans="1:31" ht="14.1" customHeight="1" thickBot="1" x14ac:dyDescent="0.25">
      <c r="B44" s="109" t="s">
        <v>248</v>
      </c>
      <c r="C44" s="490" t="s">
        <v>275</v>
      </c>
      <c r="D44" s="490"/>
      <c r="E44" s="491" t="s">
        <v>167</v>
      </c>
      <c r="F44" s="492"/>
      <c r="G44" s="492"/>
      <c r="H44" s="110"/>
      <c r="I44" s="459"/>
      <c r="J44" s="460"/>
      <c r="K44" s="460"/>
      <c r="L44" s="461"/>
      <c r="AA44" s="1"/>
      <c r="AB44" s="1"/>
      <c r="AC44" s="1"/>
      <c r="AD44" s="1"/>
      <c r="AE44" s="1"/>
    </row>
    <row r="45" spans="1:31" ht="5.25" customHeight="1" thickBot="1" x14ac:dyDescent="0.3">
      <c r="B45" s="578"/>
      <c r="C45" s="579"/>
      <c r="D45" s="579"/>
      <c r="E45" s="579"/>
      <c r="F45" s="579"/>
      <c r="G45" s="579"/>
      <c r="H45" s="579"/>
      <c r="I45" s="579"/>
      <c r="J45" s="579"/>
      <c r="K45" s="579"/>
      <c r="L45" s="580"/>
      <c r="M45" s="149"/>
      <c r="AA45" s="1"/>
      <c r="AB45" s="1"/>
      <c r="AC45" s="1"/>
      <c r="AD45" s="1"/>
      <c r="AE45" s="1"/>
    </row>
    <row r="46" spans="1:31" ht="14.1" customHeight="1" x14ac:dyDescent="0.25">
      <c r="B46" s="446" t="s">
        <v>287</v>
      </c>
      <c r="C46" s="447"/>
      <c r="D46" s="447"/>
      <c r="E46" s="447"/>
      <c r="F46" s="447"/>
      <c r="G46" s="447"/>
      <c r="H46" s="448"/>
      <c r="I46" s="449" t="s">
        <v>169</v>
      </c>
      <c r="J46" s="450"/>
      <c r="K46" s="450"/>
      <c r="L46" s="451"/>
      <c r="AA46" s="1"/>
      <c r="AB46" s="1"/>
      <c r="AC46" s="1"/>
      <c r="AD46" s="1"/>
      <c r="AE46" s="1"/>
    </row>
    <row r="47" spans="1:31" ht="14.1" customHeight="1" x14ac:dyDescent="0.2">
      <c r="B47" s="14" t="s">
        <v>288</v>
      </c>
      <c r="C47" s="452" t="s">
        <v>10</v>
      </c>
      <c r="D47" s="453"/>
      <c r="E47" s="453"/>
      <c r="F47" s="453"/>
      <c r="G47" s="454"/>
      <c r="H47" s="42"/>
      <c r="I47" s="455" t="s">
        <v>251</v>
      </c>
      <c r="J47" s="456"/>
      <c r="K47" s="456"/>
      <c r="L47" s="457"/>
      <c r="AA47" s="1"/>
      <c r="AB47" s="1"/>
      <c r="AC47" s="1"/>
      <c r="AD47" s="1"/>
      <c r="AE47" s="1"/>
    </row>
    <row r="48" spans="1:31" ht="14.1" customHeight="1" x14ac:dyDescent="0.2">
      <c r="B48" s="14" t="s">
        <v>289</v>
      </c>
      <c r="C48" s="462" t="s">
        <v>10</v>
      </c>
      <c r="D48" s="463"/>
      <c r="E48" s="463"/>
      <c r="F48" s="463"/>
      <c r="G48" s="464"/>
      <c r="H48" s="42"/>
      <c r="I48" s="458"/>
      <c r="J48" s="456"/>
      <c r="K48" s="456"/>
      <c r="L48" s="457"/>
      <c r="AA48" s="1"/>
      <c r="AB48" s="1"/>
      <c r="AC48" s="1"/>
      <c r="AD48" s="1"/>
      <c r="AE48" s="1"/>
    </row>
    <row r="49" spans="2:31" ht="14.1" customHeight="1" x14ac:dyDescent="0.2">
      <c r="B49" s="111" t="s">
        <v>176</v>
      </c>
      <c r="C49" s="465" t="s">
        <v>253</v>
      </c>
      <c r="D49" s="466"/>
      <c r="E49" s="466"/>
      <c r="F49" s="466"/>
      <c r="G49" s="467"/>
      <c r="H49" s="63"/>
      <c r="I49" s="458"/>
      <c r="J49" s="456"/>
      <c r="K49" s="456"/>
      <c r="L49" s="457"/>
      <c r="AA49" s="1"/>
      <c r="AB49" s="1"/>
      <c r="AC49" s="1"/>
      <c r="AD49" s="1"/>
      <c r="AE49" s="1"/>
    </row>
    <row r="50" spans="2:31" ht="14.1" customHeight="1" x14ac:dyDescent="0.2">
      <c r="B50" s="14" t="s">
        <v>178</v>
      </c>
      <c r="C50" s="462" t="s">
        <v>10</v>
      </c>
      <c r="D50" s="463"/>
      <c r="E50" s="463"/>
      <c r="F50" s="463"/>
      <c r="G50" s="464"/>
      <c r="H50" s="63"/>
      <c r="I50" s="458"/>
      <c r="J50" s="456"/>
      <c r="K50" s="456"/>
      <c r="L50" s="457"/>
      <c r="AA50" s="1"/>
      <c r="AB50" s="1"/>
      <c r="AC50" s="1"/>
      <c r="AD50" s="1"/>
      <c r="AE50" s="1"/>
    </row>
    <row r="51" spans="2:31" ht="14.1" customHeight="1" x14ac:dyDescent="0.2">
      <c r="B51" s="14" t="s">
        <v>82</v>
      </c>
      <c r="C51" s="468" t="s">
        <v>254</v>
      </c>
      <c r="D51" s="469"/>
      <c r="E51" s="469"/>
      <c r="F51" s="469"/>
      <c r="G51" s="470"/>
      <c r="H51" s="63"/>
      <c r="I51" s="458"/>
      <c r="J51" s="456"/>
      <c r="K51" s="456"/>
      <c r="L51" s="457"/>
      <c r="AA51" s="1"/>
      <c r="AB51" s="1"/>
      <c r="AC51" s="1"/>
      <c r="AD51" s="1"/>
      <c r="AE51" s="1"/>
    </row>
    <row r="52" spans="2:31" ht="16.5" customHeight="1" x14ac:dyDescent="0.2">
      <c r="B52" s="14" t="s">
        <v>182</v>
      </c>
      <c r="C52" s="471"/>
      <c r="D52" s="472"/>
      <c r="E52" s="472"/>
      <c r="F52" s="472"/>
      <c r="G52" s="473"/>
      <c r="H52" s="63"/>
      <c r="I52" s="458"/>
      <c r="J52" s="456"/>
      <c r="K52" s="456"/>
      <c r="L52" s="457"/>
      <c r="AA52" s="1"/>
      <c r="AB52" s="1"/>
      <c r="AC52" s="1"/>
      <c r="AD52" s="1"/>
      <c r="AE52" s="1"/>
    </row>
    <row r="53" spans="2:31" ht="14.1" customHeight="1" thickBot="1" x14ac:dyDescent="0.25">
      <c r="B53" s="25" t="s">
        <v>184</v>
      </c>
      <c r="C53" s="474"/>
      <c r="D53" s="474"/>
      <c r="E53" s="474"/>
      <c r="F53" s="573" t="s">
        <v>10</v>
      </c>
      <c r="G53" s="573"/>
      <c r="H53" s="574"/>
      <c r="I53" s="459"/>
      <c r="J53" s="460"/>
      <c r="K53" s="460"/>
      <c r="L53" s="461"/>
      <c r="AA53" s="1"/>
      <c r="AB53" s="1"/>
      <c r="AC53" s="1"/>
      <c r="AD53" s="1"/>
      <c r="AE53" s="1"/>
    </row>
    <row r="54" spans="2:31" ht="5.25" customHeight="1" thickBot="1" x14ac:dyDescent="0.25">
      <c r="B54" s="575"/>
      <c r="C54" s="576"/>
      <c r="D54" s="576"/>
      <c r="E54" s="576"/>
      <c r="F54" s="576"/>
      <c r="G54" s="576"/>
      <c r="H54" s="576"/>
      <c r="I54" s="576"/>
      <c r="J54" s="576"/>
      <c r="K54" s="576"/>
      <c r="L54" s="577"/>
      <c r="AA54" s="1"/>
      <c r="AB54" s="1"/>
      <c r="AC54" s="1"/>
      <c r="AD54" s="1"/>
      <c r="AE54" s="1"/>
    </row>
    <row r="55" spans="2:31" ht="14.1" customHeight="1" thickBot="1" x14ac:dyDescent="0.3">
      <c r="B55" s="116" t="s">
        <v>187</v>
      </c>
      <c r="C55" s="117"/>
      <c r="D55" s="117"/>
      <c r="E55" s="117"/>
      <c r="F55" s="117"/>
      <c r="G55" s="117"/>
      <c r="H55" s="41"/>
      <c r="I55" s="65" t="s">
        <v>188</v>
      </c>
      <c r="J55" s="118"/>
      <c r="K55" s="118"/>
      <c r="L55" s="119"/>
      <c r="AA55" s="1"/>
      <c r="AB55" s="1"/>
      <c r="AC55" s="1"/>
      <c r="AD55" s="1"/>
      <c r="AE55" s="1"/>
    </row>
    <row r="56" spans="2:31" ht="14.1" customHeight="1" x14ac:dyDescent="0.2">
      <c r="B56" s="426"/>
      <c r="C56" s="427"/>
      <c r="D56" s="426" t="s">
        <v>10</v>
      </c>
      <c r="E56" s="432"/>
      <c r="F56" s="432"/>
      <c r="G56" s="432"/>
      <c r="H56" s="427"/>
      <c r="J56" s="120" t="s">
        <v>191</v>
      </c>
      <c r="K56" s="571" t="s">
        <v>256</v>
      </c>
      <c r="L56" s="571"/>
      <c r="AA56" s="1"/>
      <c r="AB56" s="1"/>
      <c r="AC56" s="1"/>
      <c r="AD56" s="1"/>
      <c r="AE56" s="1"/>
    </row>
    <row r="57" spans="2:31" ht="14.1" customHeight="1" x14ac:dyDescent="0.2">
      <c r="B57" s="428"/>
      <c r="C57" s="429"/>
      <c r="D57" s="428"/>
      <c r="E57" s="433"/>
      <c r="F57" s="433"/>
      <c r="G57" s="433"/>
      <c r="H57" s="429"/>
      <c r="J57" s="120" t="s">
        <v>193</v>
      </c>
      <c r="K57" s="571" t="s">
        <v>257</v>
      </c>
      <c r="L57" s="571"/>
      <c r="N57" s="150"/>
      <c r="O57" s="150"/>
      <c r="P57" s="151"/>
      <c r="Q57" s="151"/>
      <c r="R57" s="43"/>
      <c r="S57" s="43"/>
      <c r="T57" s="43"/>
      <c r="U57" s="43"/>
      <c r="V57" s="43"/>
      <c r="W57" s="43"/>
      <c r="X57" s="43"/>
      <c r="Y57" s="43"/>
      <c r="Z57" s="43"/>
      <c r="AA57" s="1"/>
      <c r="AB57" s="1"/>
      <c r="AC57" s="1"/>
      <c r="AD57" s="1"/>
      <c r="AE57" s="1"/>
    </row>
    <row r="58" spans="2:31" ht="14.1" customHeight="1" x14ac:dyDescent="0.2">
      <c r="B58" s="428"/>
      <c r="C58" s="429"/>
      <c r="D58" s="428"/>
      <c r="E58" s="433"/>
      <c r="F58" s="433"/>
      <c r="G58" s="433"/>
      <c r="H58" s="429"/>
      <c r="J58" s="152" t="s">
        <v>195</v>
      </c>
      <c r="K58" s="571" t="s">
        <v>258</v>
      </c>
      <c r="L58" s="571"/>
      <c r="M58" s="153"/>
      <c r="N58" s="150"/>
      <c r="O58" s="150"/>
      <c r="P58" s="151"/>
      <c r="Q58" s="151"/>
      <c r="R58" s="43"/>
      <c r="S58" s="43"/>
      <c r="T58" s="43"/>
      <c r="U58" s="43"/>
      <c r="V58" s="43"/>
      <c r="W58" s="43"/>
      <c r="X58" s="43"/>
      <c r="Y58" s="43"/>
      <c r="Z58" s="43"/>
      <c r="AA58" s="1"/>
      <c r="AB58" s="1"/>
      <c r="AC58" s="1"/>
      <c r="AD58" s="1"/>
      <c r="AE58" s="1"/>
    </row>
    <row r="59" spans="2:31" ht="14.1" customHeight="1" thickBot="1" x14ac:dyDescent="0.25">
      <c r="B59" s="428"/>
      <c r="C59" s="429"/>
      <c r="D59" s="428"/>
      <c r="E59" s="433"/>
      <c r="F59" s="433"/>
      <c r="G59" s="433"/>
      <c r="H59" s="429"/>
      <c r="J59" s="120" t="s">
        <v>197</v>
      </c>
      <c r="K59" s="571" t="s">
        <v>258</v>
      </c>
      <c r="L59" s="571"/>
      <c r="M59" s="153"/>
      <c r="N59" s="150"/>
      <c r="O59" s="150"/>
      <c r="P59" s="151"/>
      <c r="Q59" s="151"/>
      <c r="R59" s="43"/>
      <c r="S59" s="43"/>
      <c r="T59" s="43"/>
      <c r="U59" s="43"/>
      <c r="V59" s="43"/>
      <c r="W59" s="43"/>
      <c r="X59" s="43"/>
      <c r="Y59" s="43"/>
      <c r="Z59" s="43"/>
      <c r="AA59" s="1"/>
      <c r="AB59" s="1"/>
      <c r="AC59" s="1"/>
      <c r="AD59" s="1"/>
      <c r="AE59" s="1"/>
    </row>
    <row r="60" spans="2:31" ht="14.1" customHeight="1" thickBot="1" x14ac:dyDescent="0.25">
      <c r="B60" s="428"/>
      <c r="C60" s="429"/>
      <c r="D60" s="428"/>
      <c r="E60" s="433"/>
      <c r="F60" s="433"/>
      <c r="G60" s="433"/>
      <c r="H60" s="429"/>
      <c r="I60" s="415" t="s">
        <v>200</v>
      </c>
      <c r="J60" s="415"/>
      <c r="K60" s="572"/>
      <c r="L60" s="572"/>
      <c r="M60" s="153"/>
      <c r="N60" s="150"/>
      <c r="O60" s="150"/>
      <c r="P60" s="151"/>
      <c r="Q60" s="151"/>
      <c r="R60" s="43"/>
      <c r="S60" s="43"/>
      <c r="T60" s="43"/>
      <c r="U60" s="43"/>
      <c r="V60" s="43"/>
      <c r="W60" s="43"/>
      <c r="X60" s="43"/>
      <c r="Y60" s="43"/>
      <c r="Z60" s="43"/>
      <c r="AA60" s="1"/>
      <c r="AB60" s="1"/>
      <c r="AC60" s="1"/>
      <c r="AD60" s="1"/>
      <c r="AE60" s="1"/>
    </row>
    <row r="61" spans="2:31" ht="14.1" customHeight="1" x14ac:dyDescent="0.2">
      <c r="B61" s="428"/>
      <c r="C61" s="429"/>
      <c r="D61" s="428"/>
      <c r="E61" s="433"/>
      <c r="F61" s="433"/>
      <c r="G61" s="433"/>
      <c r="H61" s="429"/>
      <c r="I61" s="437" t="s">
        <v>259</v>
      </c>
      <c r="J61" s="438"/>
      <c r="K61" s="438"/>
      <c r="L61" s="439"/>
      <c r="M61" s="154"/>
      <c r="N61" s="155"/>
      <c r="O61" s="156"/>
      <c r="P61" s="157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"/>
      <c r="AB61" s="1"/>
      <c r="AC61" s="1"/>
      <c r="AD61" s="1"/>
      <c r="AE61" s="1"/>
    </row>
    <row r="62" spans="2:31" ht="14.1" customHeight="1" x14ac:dyDescent="0.2">
      <c r="B62" s="428"/>
      <c r="C62" s="429"/>
      <c r="D62" s="428"/>
      <c r="E62" s="433"/>
      <c r="F62" s="433"/>
      <c r="G62" s="433"/>
      <c r="H62" s="429"/>
      <c r="I62" s="440"/>
      <c r="J62" s="441"/>
      <c r="K62" s="441"/>
      <c r="L62" s="442"/>
      <c r="M62" s="154"/>
      <c r="N62" s="155"/>
      <c r="O62" s="156"/>
      <c r="P62" s="157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"/>
      <c r="AB62" s="1"/>
      <c r="AC62" s="1"/>
      <c r="AD62" s="1"/>
      <c r="AE62" s="1"/>
    </row>
    <row r="63" spans="2:31" ht="14.1" customHeight="1" x14ac:dyDescent="0.2">
      <c r="B63" s="428"/>
      <c r="C63" s="429"/>
      <c r="D63" s="428"/>
      <c r="E63" s="433"/>
      <c r="F63" s="433"/>
      <c r="G63" s="433"/>
      <c r="H63" s="429"/>
      <c r="I63" s="440"/>
      <c r="J63" s="441"/>
      <c r="K63" s="441"/>
      <c r="L63" s="442"/>
      <c r="M63" s="154"/>
      <c r="N63" s="155"/>
      <c r="O63" s="156"/>
      <c r="P63" s="157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"/>
      <c r="AB63" s="1"/>
      <c r="AC63" s="1"/>
      <c r="AD63" s="1"/>
      <c r="AE63" s="1"/>
    </row>
    <row r="64" spans="2:31" ht="14.1" customHeight="1" x14ac:dyDescent="0.2">
      <c r="B64" s="428"/>
      <c r="C64" s="429"/>
      <c r="D64" s="428"/>
      <c r="E64" s="433"/>
      <c r="F64" s="433"/>
      <c r="G64" s="433"/>
      <c r="H64" s="429"/>
      <c r="I64" s="440"/>
      <c r="J64" s="441"/>
      <c r="K64" s="441"/>
      <c r="L64" s="442"/>
      <c r="M64" s="154"/>
      <c r="N64" s="155"/>
      <c r="O64" s="156"/>
      <c r="P64" s="157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"/>
      <c r="AB64" s="1"/>
      <c r="AC64" s="1"/>
      <c r="AD64" s="1"/>
      <c r="AE64" s="1"/>
    </row>
    <row r="65" spans="2:31" ht="14.1" customHeight="1" x14ac:dyDescent="0.2">
      <c r="B65" s="428"/>
      <c r="C65" s="429"/>
      <c r="D65" s="428"/>
      <c r="E65" s="433"/>
      <c r="F65" s="433"/>
      <c r="G65" s="433"/>
      <c r="H65" s="429"/>
      <c r="I65" s="440"/>
      <c r="J65" s="441"/>
      <c r="K65" s="441"/>
      <c r="L65" s="442"/>
      <c r="M65" s="154"/>
      <c r="N65" s="155"/>
      <c r="O65" s="156"/>
      <c r="P65" s="157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"/>
      <c r="AB65" s="1"/>
      <c r="AC65" s="1"/>
      <c r="AD65" s="1"/>
      <c r="AE65" s="1"/>
    </row>
    <row r="66" spans="2:31" ht="14.1" customHeight="1" x14ac:dyDescent="0.2">
      <c r="B66" s="428"/>
      <c r="C66" s="429"/>
      <c r="D66" s="428"/>
      <c r="E66" s="433"/>
      <c r="F66" s="433"/>
      <c r="G66" s="433"/>
      <c r="H66" s="429"/>
      <c r="I66" s="440"/>
      <c r="J66" s="441"/>
      <c r="K66" s="441"/>
      <c r="L66" s="442"/>
      <c r="M66" s="154"/>
      <c r="N66" s="155"/>
      <c r="O66" s="156"/>
      <c r="P66" s="157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"/>
      <c r="AB66" s="1"/>
      <c r="AC66" s="1"/>
      <c r="AD66" s="1"/>
      <c r="AE66" s="1"/>
    </row>
    <row r="67" spans="2:31" ht="14.1" customHeight="1" thickBot="1" x14ac:dyDescent="0.25">
      <c r="B67" s="430"/>
      <c r="C67" s="431"/>
      <c r="D67" s="430"/>
      <c r="E67" s="434"/>
      <c r="F67" s="434"/>
      <c r="G67" s="434"/>
      <c r="H67" s="431"/>
      <c r="I67" s="443"/>
      <c r="J67" s="444"/>
      <c r="K67" s="444"/>
      <c r="L67" s="445"/>
      <c r="M67" s="154"/>
      <c r="N67" s="159"/>
      <c r="O67" s="155"/>
      <c r="P67" s="157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"/>
      <c r="AB67" s="1"/>
      <c r="AC67" s="1"/>
      <c r="AD67" s="1"/>
      <c r="AE67" s="1"/>
    </row>
    <row r="68" spans="2:31" ht="15" customHeight="1" thickBot="1" x14ac:dyDescent="0.25">
      <c r="B68" s="121" t="s">
        <v>203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3"/>
      <c r="M68" s="154"/>
      <c r="N68" s="159"/>
      <c r="O68" s="155"/>
      <c r="P68" s="157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"/>
      <c r="AB68" s="1"/>
      <c r="AC68" s="1"/>
      <c r="AD68" s="1"/>
      <c r="AE68" s="1"/>
    </row>
    <row r="69" spans="2:31" ht="14.1" customHeight="1" x14ac:dyDescent="0.25">
      <c r="B69" s="124" t="s">
        <v>204</v>
      </c>
      <c r="C69" s="125"/>
      <c r="D69" s="126" t="s">
        <v>205</v>
      </c>
      <c r="E69" s="127"/>
      <c r="F69" s="127"/>
      <c r="G69" s="127"/>
      <c r="H69" s="128"/>
      <c r="I69" s="185" t="s">
        <v>279</v>
      </c>
      <c r="J69" s="35"/>
      <c r="K69" s="87"/>
      <c r="L69" s="135"/>
      <c r="AA69" s="1"/>
      <c r="AB69" s="1"/>
      <c r="AC69" s="1"/>
      <c r="AD69" s="1"/>
      <c r="AE69" s="1"/>
    </row>
    <row r="70" spans="2:31" ht="14.1" customHeight="1" x14ac:dyDescent="0.2">
      <c r="B70" s="405" t="s">
        <v>207</v>
      </c>
      <c r="C70" s="406"/>
      <c r="D70" s="409" t="s">
        <v>278</v>
      </c>
      <c r="E70" s="410"/>
      <c r="F70" s="410"/>
      <c r="G70" s="410"/>
      <c r="H70" s="411"/>
      <c r="I70" s="409" t="s">
        <v>278</v>
      </c>
      <c r="J70" s="570"/>
      <c r="K70" s="570"/>
      <c r="L70" s="411"/>
      <c r="M70" s="184"/>
      <c r="AA70" s="1"/>
      <c r="AB70" s="1"/>
      <c r="AC70" s="1"/>
      <c r="AD70" s="1"/>
      <c r="AE70" s="1"/>
    </row>
    <row r="71" spans="2:31" ht="13.5" customHeight="1" thickBot="1" x14ac:dyDescent="0.25">
      <c r="B71" s="407"/>
      <c r="C71" s="408"/>
      <c r="D71" s="412"/>
      <c r="E71" s="413"/>
      <c r="F71" s="413"/>
      <c r="G71" s="413"/>
      <c r="H71" s="414"/>
      <c r="I71" s="412"/>
      <c r="J71" s="413"/>
      <c r="K71" s="413"/>
      <c r="L71" s="414"/>
      <c r="M71" s="184"/>
      <c r="AA71" s="1"/>
      <c r="AB71" s="1"/>
      <c r="AC71" s="1"/>
      <c r="AD71" s="1"/>
      <c r="AE71" s="1"/>
    </row>
    <row r="72" spans="2:31" ht="14.1" customHeight="1" x14ac:dyDescent="0.25">
      <c r="B72" s="131" t="s">
        <v>260</v>
      </c>
      <c r="C72" s="35"/>
      <c r="D72" s="132" t="s">
        <v>261</v>
      </c>
      <c r="E72" s="133"/>
      <c r="F72" s="133"/>
      <c r="G72" s="86"/>
      <c r="H72" s="128"/>
      <c r="I72" s="134" t="s">
        <v>262</v>
      </c>
      <c r="J72" s="133"/>
      <c r="K72" s="133"/>
      <c r="L72" s="135"/>
      <c r="AA72" s="1"/>
      <c r="AB72" s="1"/>
      <c r="AC72" s="1"/>
      <c r="AD72" s="1"/>
      <c r="AE72" s="1"/>
    </row>
    <row r="73" spans="2:31" ht="14.1" customHeight="1" x14ac:dyDescent="0.2">
      <c r="B73" s="399" t="s">
        <v>207</v>
      </c>
      <c r="C73" s="400"/>
      <c r="D73" s="409" t="s">
        <v>278</v>
      </c>
      <c r="E73" s="410"/>
      <c r="F73" s="410"/>
      <c r="G73" s="410"/>
      <c r="H73" s="411"/>
      <c r="I73" s="409" t="s">
        <v>208</v>
      </c>
      <c r="J73" s="410"/>
      <c r="K73" s="410"/>
      <c r="L73" s="411"/>
      <c r="AA73" s="1"/>
      <c r="AB73" s="1"/>
      <c r="AC73" s="1"/>
      <c r="AD73" s="1"/>
      <c r="AE73" s="1"/>
    </row>
    <row r="74" spans="2:31" ht="14.25" customHeight="1" thickBot="1" x14ac:dyDescent="0.25">
      <c r="B74" s="401"/>
      <c r="C74" s="402"/>
      <c r="D74" s="412"/>
      <c r="E74" s="413"/>
      <c r="F74" s="413"/>
      <c r="G74" s="413"/>
      <c r="H74" s="414"/>
      <c r="I74" s="412"/>
      <c r="J74" s="413"/>
      <c r="K74" s="413"/>
      <c r="L74" s="414"/>
      <c r="AA74" s="1"/>
      <c r="AB74" s="1"/>
      <c r="AC74" s="1"/>
      <c r="AD74" s="1"/>
      <c r="AE74" s="1"/>
    </row>
    <row r="75" spans="2:31" ht="14.1" customHeight="1" x14ac:dyDescent="0.25">
      <c r="B75" s="131" t="s">
        <v>263</v>
      </c>
      <c r="C75" s="35"/>
      <c r="D75" s="132" t="s">
        <v>209</v>
      </c>
      <c r="E75" s="133"/>
      <c r="F75" s="133"/>
      <c r="G75" s="86"/>
      <c r="H75" s="128"/>
      <c r="I75" s="390"/>
      <c r="J75" s="391"/>
      <c r="K75" s="391"/>
      <c r="L75" s="392"/>
      <c r="AA75" s="1"/>
      <c r="AB75" s="1"/>
      <c r="AC75" s="1"/>
      <c r="AD75" s="1"/>
      <c r="AE75" s="1"/>
    </row>
    <row r="76" spans="2:31" ht="14.1" customHeight="1" x14ac:dyDescent="0.2">
      <c r="B76" s="399" t="s">
        <v>207</v>
      </c>
      <c r="C76" s="400"/>
      <c r="D76" s="409" t="s">
        <v>278</v>
      </c>
      <c r="E76" s="410"/>
      <c r="F76" s="410"/>
      <c r="G76" s="410"/>
      <c r="H76" s="411"/>
      <c r="I76" s="393"/>
      <c r="J76" s="394"/>
      <c r="K76" s="394"/>
      <c r="L76" s="395"/>
      <c r="AA76" s="1"/>
      <c r="AB76" s="1"/>
      <c r="AC76" s="1"/>
      <c r="AD76" s="1"/>
      <c r="AE76" s="1"/>
    </row>
    <row r="77" spans="2:31" ht="14.1" customHeight="1" thickBot="1" x14ac:dyDescent="0.25">
      <c r="B77" s="401"/>
      <c r="C77" s="402"/>
      <c r="D77" s="412"/>
      <c r="E77" s="413"/>
      <c r="F77" s="413"/>
      <c r="G77" s="413"/>
      <c r="H77" s="414"/>
      <c r="I77" s="396"/>
      <c r="J77" s="397"/>
      <c r="K77" s="397"/>
      <c r="L77" s="398"/>
      <c r="AA77" s="1"/>
      <c r="AB77" s="1"/>
      <c r="AC77" s="1"/>
      <c r="AD77" s="1"/>
      <c r="AE77" s="1"/>
    </row>
    <row r="78" spans="2:31" ht="14.1" customHeight="1" x14ac:dyDescent="0.2">
      <c r="B78" s="136" t="s">
        <v>399</v>
      </c>
      <c r="E78" s="137"/>
      <c r="F78" s="137"/>
      <c r="G78" s="137"/>
      <c r="H78" s="138"/>
      <c r="I78" s="138"/>
      <c r="J78" s="100"/>
      <c r="K78" s="139"/>
      <c r="L78" s="95"/>
      <c r="AA78" s="1"/>
      <c r="AB78" s="1"/>
      <c r="AC78" s="1"/>
      <c r="AD78" s="1"/>
      <c r="AE78" s="1"/>
    </row>
    <row r="79" spans="2:31" ht="14.1" customHeight="1" x14ac:dyDescent="0.2">
      <c r="B79" s="136"/>
      <c r="C79" s="138"/>
      <c r="D79" s="137"/>
      <c r="E79" s="137"/>
      <c r="F79" s="137"/>
      <c r="G79" s="137"/>
      <c r="H79" s="138"/>
      <c r="I79" s="138"/>
      <c r="J79" s="100"/>
      <c r="K79" s="139"/>
      <c r="L79" s="95"/>
      <c r="AA79" s="1"/>
      <c r="AB79" s="1"/>
      <c r="AC79" s="1"/>
      <c r="AD79" s="1"/>
      <c r="AE79" s="1"/>
    </row>
    <row r="80" spans="2:31" ht="14.1" customHeight="1" x14ac:dyDescent="0.2">
      <c r="B80" s="136" t="s">
        <v>400</v>
      </c>
      <c r="C80" s="138"/>
      <c r="D80" s="137"/>
      <c r="E80" s="137"/>
      <c r="F80" s="137"/>
      <c r="G80" s="137"/>
      <c r="H80" s="138"/>
      <c r="I80" s="138"/>
      <c r="J80" s="100"/>
      <c r="K80" s="139"/>
      <c r="L80" s="95"/>
      <c r="AA80" s="1"/>
      <c r="AB80" s="1"/>
      <c r="AC80" s="1"/>
      <c r="AD80" s="1"/>
      <c r="AE80" s="1"/>
    </row>
    <row r="81" spans="2:31" ht="14.1" customHeight="1" thickBot="1" x14ac:dyDescent="0.25">
      <c r="B81" s="140" t="s">
        <v>413</v>
      </c>
      <c r="C81" s="29"/>
      <c r="D81" s="29"/>
      <c r="E81" s="29"/>
      <c r="F81" s="29"/>
      <c r="G81" s="29"/>
      <c r="H81" s="29"/>
      <c r="I81" s="29"/>
      <c r="J81" s="29"/>
      <c r="K81" s="29"/>
      <c r="L81" s="30"/>
      <c r="AA81" s="1"/>
      <c r="AB81" s="1"/>
      <c r="AC81" s="1"/>
      <c r="AD81" s="1"/>
      <c r="AE81" s="1"/>
    </row>
    <row r="82" spans="2:31" ht="14.1" customHeight="1" x14ac:dyDescent="0.2">
      <c r="AA82" s="1"/>
      <c r="AB82" s="1"/>
      <c r="AC82" s="1"/>
      <c r="AD82" s="1"/>
      <c r="AE82" s="1"/>
    </row>
    <row r="83" spans="2:31" ht="14.1" customHeight="1" x14ac:dyDescent="0.2">
      <c r="AA83" s="1"/>
      <c r="AB83" s="1"/>
      <c r="AC83" s="1"/>
      <c r="AD83" s="1"/>
      <c r="AE83" s="1"/>
    </row>
    <row r="84" spans="2:31" ht="14.1" customHeight="1" x14ac:dyDescent="0.2">
      <c r="F84" s="1" t="s">
        <v>10</v>
      </c>
      <c r="AA84" s="1"/>
      <c r="AB84" s="1"/>
      <c r="AC84" s="1"/>
      <c r="AD84" s="1"/>
      <c r="AE84" s="1"/>
    </row>
    <row r="85" spans="2:31" ht="14.1" customHeight="1" x14ac:dyDescent="0.2">
      <c r="AA85" s="1"/>
      <c r="AB85" s="1"/>
      <c r="AC85" s="1"/>
      <c r="AD85" s="1"/>
      <c r="AE85" s="1"/>
    </row>
    <row r="86" spans="2:31" ht="14.1" customHeight="1" x14ac:dyDescent="0.2">
      <c r="AA86" s="1"/>
      <c r="AB86" s="1"/>
      <c r="AC86" s="1"/>
      <c r="AD86" s="1"/>
      <c r="AE86" s="1"/>
    </row>
    <row r="87" spans="2:31" ht="14.1" customHeight="1" x14ac:dyDescent="0.2">
      <c r="AA87" s="1"/>
      <c r="AB87" s="1"/>
      <c r="AC87" s="1"/>
      <c r="AD87" s="1"/>
      <c r="AE87" s="1"/>
    </row>
    <row r="88" spans="2:31" ht="14.1" customHeight="1" x14ac:dyDescent="0.2">
      <c r="AA88" s="1"/>
      <c r="AB88" s="1"/>
      <c r="AC88" s="1"/>
      <c r="AD88" s="1"/>
      <c r="AE88" s="1"/>
    </row>
    <row r="89" spans="2:31" ht="14.1" customHeight="1" x14ac:dyDescent="0.2">
      <c r="AA89" s="1"/>
      <c r="AB89" s="1"/>
      <c r="AC89" s="1"/>
      <c r="AD89" s="1"/>
      <c r="AE89" s="1"/>
    </row>
    <row r="90" spans="2:31" ht="14.1" customHeight="1" x14ac:dyDescent="0.2">
      <c r="AA90" s="1"/>
      <c r="AB90" s="1"/>
      <c r="AC90" s="1"/>
      <c r="AD90" s="1"/>
      <c r="AE90" s="1"/>
    </row>
  </sheetData>
  <mergeCells count="98">
    <mergeCell ref="B1:L2"/>
    <mergeCell ref="B3:L3"/>
    <mergeCell ref="B4:L4"/>
    <mergeCell ref="C5:D5"/>
    <mergeCell ref="C6:D6"/>
    <mergeCell ref="H6:I6"/>
    <mergeCell ref="C7:D7"/>
    <mergeCell ref="H7:I7"/>
    <mergeCell ref="C8:D8"/>
    <mergeCell ref="H8:I8"/>
    <mergeCell ref="C9:D9"/>
    <mergeCell ref="H9:I9"/>
    <mergeCell ref="J19:L19"/>
    <mergeCell ref="C10:D10"/>
    <mergeCell ref="H10:I10"/>
    <mergeCell ref="C11:D11"/>
    <mergeCell ref="H11:I11"/>
    <mergeCell ref="B12:L12"/>
    <mergeCell ref="J16:K16"/>
    <mergeCell ref="B18:L18"/>
    <mergeCell ref="C14:D14"/>
    <mergeCell ref="C15:D15"/>
    <mergeCell ref="E15:H15"/>
    <mergeCell ref="C16:D16"/>
    <mergeCell ref="E16:H16"/>
    <mergeCell ref="C17:D17"/>
    <mergeCell ref="E17:H17"/>
    <mergeCell ref="E14:H14"/>
    <mergeCell ref="C20:D20"/>
    <mergeCell ref="J20:K20"/>
    <mergeCell ref="C21:D21"/>
    <mergeCell ref="J21:K21"/>
    <mergeCell ref="C22:D22"/>
    <mergeCell ref="J22:K22"/>
    <mergeCell ref="I32:L32"/>
    <mergeCell ref="C23:D23"/>
    <mergeCell ref="J23:K23"/>
    <mergeCell ref="C24:D24"/>
    <mergeCell ref="J24:K24"/>
    <mergeCell ref="C25:D25"/>
    <mergeCell ref="G25:H25"/>
    <mergeCell ref="J25:K25"/>
    <mergeCell ref="B27:C27"/>
    <mergeCell ref="D27:E27"/>
    <mergeCell ref="C28:G29"/>
    <mergeCell ref="C30:G30"/>
    <mergeCell ref="B31:L31"/>
    <mergeCell ref="I38:J38"/>
    <mergeCell ref="K38:L38"/>
    <mergeCell ref="D33:E33"/>
    <mergeCell ref="I33:J33"/>
    <mergeCell ref="K33:L33"/>
    <mergeCell ref="I34:J34"/>
    <mergeCell ref="K34:L34"/>
    <mergeCell ref="I35:J35"/>
    <mergeCell ref="K35:L35"/>
    <mergeCell ref="I36:J36"/>
    <mergeCell ref="K36:L36"/>
    <mergeCell ref="E37:F37"/>
    <mergeCell ref="I37:J37"/>
    <mergeCell ref="K37:L37"/>
    <mergeCell ref="B54:L54"/>
    <mergeCell ref="B56:C67"/>
    <mergeCell ref="I39:L44"/>
    <mergeCell ref="C40:D40"/>
    <mergeCell ref="C41:E41"/>
    <mergeCell ref="C42:D42"/>
    <mergeCell ref="C43:E43"/>
    <mergeCell ref="C44:D44"/>
    <mergeCell ref="E44:G44"/>
    <mergeCell ref="B45:L45"/>
    <mergeCell ref="B46:H46"/>
    <mergeCell ref="I46:L46"/>
    <mergeCell ref="C47:G47"/>
    <mergeCell ref="I47:L53"/>
    <mergeCell ref="C48:G48"/>
    <mergeCell ref="C49:G49"/>
    <mergeCell ref="C50:G50"/>
    <mergeCell ref="C51:G51"/>
    <mergeCell ref="C52:G52"/>
    <mergeCell ref="C53:E53"/>
    <mergeCell ref="F53:H53"/>
    <mergeCell ref="I75:L77"/>
    <mergeCell ref="B76:C77"/>
    <mergeCell ref="D76:H77"/>
    <mergeCell ref="I61:L67"/>
    <mergeCell ref="B70:C71"/>
    <mergeCell ref="D70:H71"/>
    <mergeCell ref="B73:C74"/>
    <mergeCell ref="D73:H74"/>
    <mergeCell ref="I73:L74"/>
    <mergeCell ref="I70:L71"/>
    <mergeCell ref="D56:H67"/>
    <mergeCell ref="K56:L56"/>
    <mergeCell ref="K57:L57"/>
    <mergeCell ref="K58:L58"/>
    <mergeCell ref="K59:L59"/>
    <mergeCell ref="I60:L60"/>
  </mergeCells>
  <conditionalFormatting sqref="G33">
    <cfRule type="cellIs" dxfId="1" priority="1" operator="greaterThanOrEqual">
      <formula>30</formula>
    </cfRule>
  </conditionalFormatting>
  <hyperlinks>
    <hyperlink ref="H11" r:id="rId1" xr:uid="{29147ED0-12FE-4FB5-926D-126D29D8EDCD}"/>
  </hyperlinks>
  <printOptions horizontalCentered="1"/>
  <pageMargins left="0.12" right="0.19" top="0.28999999999999998" bottom="0.25" header="0.16" footer="0.14000000000000001"/>
  <pageSetup scale="68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308E-567E-4DF6-8E1E-A2BE8DE4AC39}">
  <sheetPr>
    <pageSetUpPr fitToPage="1"/>
  </sheetPr>
  <dimension ref="A1:AE90"/>
  <sheetViews>
    <sheetView topLeftCell="A55" zoomScaleNormal="100" zoomScalePageLayoutView="90" workbookViewId="0">
      <selection activeCell="C87" sqref="C87"/>
    </sheetView>
  </sheetViews>
  <sheetFormatPr defaultColWidth="10.85546875" defaultRowHeight="14.1" customHeight="1" x14ac:dyDescent="0.2"/>
  <cols>
    <col min="1" max="1" width="1.5703125" style="1" customWidth="1"/>
    <col min="2" max="2" width="29" style="1" customWidth="1"/>
    <col min="3" max="3" width="9.7109375" style="1" customWidth="1"/>
    <col min="4" max="4" width="8.42578125" style="1" customWidth="1"/>
    <col min="5" max="5" width="9" style="1" customWidth="1"/>
    <col min="6" max="6" width="7.140625" style="1" customWidth="1"/>
    <col min="7" max="7" width="9.42578125" style="1" customWidth="1"/>
    <col min="8" max="8" width="10.85546875" style="1" customWidth="1"/>
    <col min="9" max="9" width="14.42578125" style="1" customWidth="1"/>
    <col min="10" max="10" width="11.5703125" style="1" customWidth="1"/>
    <col min="11" max="11" width="13.140625" style="1" customWidth="1"/>
    <col min="12" max="12" width="11.5703125" style="1" customWidth="1"/>
    <col min="13" max="13" width="10.85546875" style="1" customWidth="1"/>
    <col min="14" max="14" width="10.85546875" style="141" customWidth="1"/>
    <col min="15" max="15" width="40.5703125" style="141" customWidth="1"/>
    <col min="16" max="20" width="10.85546875" style="141" customWidth="1"/>
    <col min="21" max="21" width="36" style="141" customWidth="1"/>
    <col min="22" max="22" width="25.42578125" style="141" customWidth="1"/>
    <col min="23" max="27" width="10.28515625" style="141" customWidth="1"/>
    <col min="28" max="30" width="10.85546875" style="141" customWidth="1"/>
    <col min="31" max="31" width="15" style="141" customWidth="1"/>
    <col min="32" max="16384" width="10.85546875" style="1"/>
  </cols>
  <sheetData>
    <row r="1" spans="2:31" ht="14.1" customHeight="1" x14ac:dyDescent="0.2">
      <c r="B1" s="558" t="s">
        <v>211</v>
      </c>
      <c r="C1" s="559"/>
      <c r="D1" s="559"/>
      <c r="E1" s="559"/>
      <c r="F1" s="559"/>
      <c r="G1" s="559"/>
      <c r="H1" s="559"/>
      <c r="I1" s="559"/>
      <c r="J1" s="559"/>
      <c r="K1" s="559"/>
      <c r="L1" s="560"/>
    </row>
    <row r="2" spans="2:31" ht="21" customHeight="1" x14ac:dyDescent="0.2">
      <c r="B2" s="561"/>
      <c r="C2" s="562"/>
      <c r="D2" s="562"/>
      <c r="E2" s="562"/>
      <c r="F2" s="562"/>
      <c r="G2" s="562"/>
      <c r="H2" s="562"/>
      <c r="I2" s="562"/>
      <c r="J2" s="562"/>
      <c r="K2" s="562"/>
      <c r="L2" s="563"/>
    </row>
    <row r="3" spans="2:31" ht="14.1" customHeight="1" thickBot="1" x14ac:dyDescent="0.25">
      <c r="B3" s="564" t="s">
        <v>11</v>
      </c>
      <c r="C3" s="565"/>
      <c r="D3" s="565"/>
      <c r="E3" s="565"/>
      <c r="F3" s="565"/>
      <c r="G3" s="565"/>
      <c r="H3" s="565"/>
      <c r="I3" s="565"/>
      <c r="J3" s="565"/>
      <c r="K3" s="565"/>
      <c r="L3" s="566"/>
    </row>
    <row r="4" spans="2:31" ht="5.0999999999999996" customHeight="1" thickBot="1" x14ac:dyDescent="0.25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2"/>
    </row>
    <row r="5" spans="2:31" ht="13.5" customHeight="1" thickBot="1" x14ac:dyDescent="0.3">
      <c r="B5" s="8" t="s">
        <v>12</v>
      </c>
      <c r="C5" s="567" t="s">
        <v>13</v>
      </c>
      <c r="D5" s="568"/>
      <c r="E5" s="201"/>
      <c r="F5" s="9"/>
      <c r="G5" s="10" t="s">
        <v>15</v>
      </c>
      <c r="H5" s="199" t="s">
        <v>212</v>
      </c>
      <c r="I5" s="10" t="s">
        <v>17</v>
      </c>
      <c r="J5" s="200"/>
      <c r="K5" s="11" t="s">
        <v>19</v>
      </c>
      <c r="L5" s="163" t="s">
        <v>213</v>
      </c>
    </row>
    <row r="6" spans="2:31" s="13" customFormat="1" ht="13.5" customHeight="1" x14ac:dyDescent="0.25">
      <c r="B6" s="14" t="s">
        <v>281</v>
      </c>
      <c r="C6" s="569" t="s">
        <v>284</v>
      </c>
      <c r="D6" s="569"/>
      <c r="E6" s="15"/>
      <c r="F6" s="16"/>
      <c r="G6" s="17" t="s">
        <v>22</v>
      </c>
      <c r="H6" s="569" t="s">
        <v>214</v>
      </c>
      <c r="I6" s="569"/>
      <c r="J6" s="15"/>
      <c r="K6" s="17" t="s">
        <v>24</v>
      </c>
      <c r="L6" s="164">
        <v>40732</v>
      </c>
    </row>
    <row r="7" spans="2:31" ht="14.1" customHeight="1" x14ac:dyDescent="0.25">
      <c r="B7" s="14" t="s">
        <v>283</v>
      </c>
      <c r="C7" s="556" t="s">
        <v>285</v>
      </c>
      <c r="D7" s="556"/>
      <c r="E7" s="18"/>
      <c r="F7" s="16"/>
      <c r="G7" s="14" t="s">
        <v>27</v>
      </c>
      <c r="H7" s="557" t="s">
        <v>215</v>
      </c>
      <c r="I7" s="557"/>
      <c r="J7" s="18"/>
      <c r="K7" s="19"/>
      <c r="L7" s="20"/>
    </row>
    <row r="8" spans="2:31" ht="14.1" customHeight="1" x14ac:dyDescent="0.25">
      <c r="B8" s="14" t="s">
        <v>29</v>
      </c>
      <c r="C8" s="537">
        <v>40828</v>
      </c>
      <c r="D8" s="537"/>
      <c r="E8" s="18"/>
      <c r="F8" s="16"/>
      <c r="G8" s="17" t="s">
        <v>31</v>
      </c>
      <c r="H8" s="538" t="s">
        <v>216</v>
      </c>
      <c r="I8" s="538"/>
      <c r="K8" s="17"/>
      <c r="L8" s="21"/>
    </row>
    <row r="9" spans="2:31" ht="14.1" customHeight="1" x14ac:dyDescent="0.25">
      <c r="B9" s="14" t="s">
        <v>33</v>
      </c>
      <c r="C9" s="539">
        <v>100000</v>
      </c>
      <c r="D9" s="539"/>
      <c r="E9" s="18"/>
      <c r="F9" s="16"/>
      <c r="G9" s="22" t="s">
        <v>35</v>
      </c>
      <c r="H9" s="540">
        <v>2481234567</v>
      </c>
      <c r="I9" s="540"/>
      <c r="K9" s="19"/>
      <c r="L9" s="23"/>
    </row>
    <row r="10" spans="2:31" ht="14.1" customHeight="1" x14ac:dyDescent="0.25">
      <c r="B10" s="14" t="s">
        <v>38</v>
      </c>
      <c r="C10" s="539">
        <f>C9/240</f>
        <v>416.66666666666669</v>
      </c>
      <c r="D10" s="539"/>
      <c r="E10" s="18"/>
      <c r="F10" s="16"/>
      <c r="G10" s="22" t="s">
        <v>40</v>
      </c>
      <c r="H10" s="540">
        <v>2489876543</v>
      </c>
      <c r="I10" s="540"/>
      <c r="K10" s="19"/>
      <c r="L10" s="23"/>
      <c r="AA10" s="1"/>
      <c r="AB10" s="1"/>
      <c r="AC10" s="1"/>
      <c r="AD10" s="1"/>
      <c r="AE10" s="1"/>
    </row>
    <row r="11" spans="2:31" ht="14.1" customHeight="1" thickBot="1" x14ac:dyDescent="0.3">
      <c r="B11" s="25" t="s">
        <v>217</v>
      </c>
      <c r="C11" s="541" t="s">
        <v>286</v>
      </c>
      <c r="D11" s="541"/>
      <c r="E11" s="26"/>
      <c r="F11" s="27"/>
      <c r="G11" s="28" t="s">
        <v>43</v>
      </c>
      <c r="H11" s="542" t="s">
        <v>218</v>
      </c>
      <c r="I11" s="543"/>
      <c r="J11" s="29"/>
      <c r="K11" s="29"/>
      <c r="L11" s="30"/>
      <c r="AA11" s="1"/>
      <c r="AB11" s="1"/>
      <c r="AC11" s="1"/>
      <c r="AD11" s="1"/>
      <c r="AE11" s="1"/>
    </row>
    <row r="12" spans="2:31" ht="5.0999999999999996" customHeight="1" thickBot="1" x14ac:dyDescent="0.25">
      <c r="B12" s="575"/>
      <c r="C12" s="576"/>
      <c r="D12" s="576"/>
      <c r="E12" s="576"/>
      <c r="F12" s="576"/>
      <c r="G12" s="576"/>
      <c r="H12" s="576"/>
      <c r="I12" s="576"/>
      <c r="J12" s="576"/>
      <c r="K12" s="576"/>
      <c r="L12" s="577"/>
      <c r="AA12" s="1"/>
      <c r="AB12" s="1"/>
      <c r="AC12" s="1"/>
      <c r="AD12" s="1"/>
      <c r="AE12" s="1"/>
    </row>
    <row r="13" spans="2:31" ht="14.1" customHeight="1" thickBot="1" x14ac:dyDescent="0.3">
      <c r="B13" s="34" t="s">
        <v>45</v>
      </c>
      <c r="C13" s="198"/>
      <c r="D13" s="198"/>
      <c r="E13" s="35"/>
      <c r="F13" s="35"/>
      <c r="G13" s="35"/>
      <c r="H13" s="36"/>
      <c r="I13" s="37"/>
      <c r="J13" s="38" t="s">
        <v>46</v>
      </c>
      <c r="K13" s="37"/>
      <c r="L13" s="39"/>
      <c r="AA13" s="1"/>
      <c r="AB13" s="1"/>
      <c r="AC13" s="1"/>
      <c r="AD13" s="1"/>
      <c r="AE13" s="1"/>
    </row>
    <row r="14" spans="2:31" ht="14.1" customHeight="1" x14ac:dyDescent="0.25">
      <c r="B14" s="40" t="s">
        <v>219</v>
      </c>
      <c r="C14" s="544" t="s">
        <v>282</v>
      </c>
      <c r="D14" s="544"/>
      <c r="E14" s="196" t="s">
        <v>220</v>
      </c>
      <c r="F14" s="196"/>
      <c r="G14" s="196"/>
      <c r="H14" s="196"/>
      <c r="I14" s="41" t="s">
        <v>48</v>
      </c>
      <c r="J14" s="43" t="s">
        <v>49</v>
      </c>
      <c r="K14" s="43" t="s">
        <v>50</v>
      </c>
      <c r="L14" s="44" t="s">
        <v>51</v>
      </c>
      <c r="AA14" s="1"/>
      <c r="AB14" s="1"/>
      <c r="AC14" s="1"/>
      <c r="AD14" s="1"/>
      <c r="AE14" s="1"/>
    </row>
    <row r="15" spans="2:31" ht="14.1" customHeight="1" x14ac:dyDescent="0.25">
      <c r="B15" s="197">
        <v>2229361</v>
      </c>
      <c r="C15" s="546">
        <v>1234567</v>
      </c>
      <c r="D15" s="547"/>
      <c r="E15" s="548" t="s">
        <v>221</v>
      </c>
      <c r="F15" s="549"/>
      <c r="G15" s="549"/>
      <c r="H15" s="550"/>
      <c r="I15" s="46"/>
      <c r="J15" s="47">
        <v>8</v>
      </c>
      <c r="K15" s="47">
        <v>2</v>
      </c>
      <c r="L15" s="48">
        <v>1.5</v>
      </c>
      <c r="AA15" s="1"/>
      <c r="AB15" s="1"/>
      <c r="AC15" s="1"/>
      <c r="AD15" s="1"/>
      <c r="AE15" s="1"/>
    </row>
    <row r="16" spans="2:31" ht="14.1" customHeight="1" x14ac:dyDescent="0.25">
      <c r="B16" s="49"/>
      <c r="C16" s="551"/>
      <c r="D16" s="552"/>
      <c r="E16" s="553" t="s">
        <v>10</v>
      </c>
      <c r="F16" s="554"/>
      <c r="G16" s="554"/>
      <c r="H16" s="555"/>
      <c r="I16" s="46"/>
      <c r="J16" s="536" t="s">
        <v>58</v>
      </c>
      <c r="K16" s="536"/>
      <c r="L16" s="44"/>
      <c r="AA16" s="1"/>
      <c r="AB16" s="1"/>
      <c r="AC16" s="1"/>
      <c r="AD16" s="1"/>
      <c r="AE16" s="1"/>
    </row>
    <row r="17" spans="2:31" ht="14.1" customHeight="1" thickBot="1" x14ac:dyDescent="0.3">
      <c r="B17" s="50"/>
      <c r="C17" s="416"/>
      <c r="D17" s="417"/>
      <c r="E17" s="418"/>
      <c r="F17" s="419"/>
      <c r="G17" s="419"/>
      <c r="H17" s="420"/>
      <c r="I17" s="51"/>
      <c r="J17" s="52">
        <v>0.41</v>
      </c>
      <c r="K17" s="53"/>
      <c r="L17" s="54"/>
      <c r="AA17" s="1"/>
      <c r="AB17" s="1"/>
      <c r="AC17" s="1"/>
      <c r="AD17" s="1"/>
      <c r="AE17" s="1"/>
    </row>
    <row r="18" spans="2:31" ht="5.0999999999999996" customHeight="1" thickBot="1" x14ac:dyDescent="0.25">
      <c r="B18" s="575"/>
      <c r="C18" s="576"/>
      <c r="D18" s="576"/>
      <c r="E18" s="579"/>
      <c r="F18" s="579"/>
      <c r="G18" s="579"/>
      <c r="H18" s="579"/>
      <c r="I18" s="576"/>
      <c r="J18" s="576"/>
      <c r="K18" s="576"/>
      <c r="L18" s="577"/>
      <c r="AA18" s="1"/>
      <c r="AB18" s="1"/>
      <c r="AC18" s="1"/>
      <c r="AD18" s="1"/>
      <c r="AE18" s="1"/>
    </row>
    <row r="19" spans="2:31" ht="14.1" customHeight="1" x14ac:dyDescent="0.25">
      <c r="B19" s="55" t="s">
        <v>60</v>
      </c>
      <c r="C19" s="56"/>
      <c r="D19" s="56"/>
      <c r="E19" s="56"/>
      <c r="F19" s="56"/>
      <c r="G19" s="35"/>
      <c r="H19" s="35"/>
      <c r="I19" s="35"/>
      <c r="J19" s="529" t="s">
        <v>61</v>
      </c>
      <c r="K19" s="530"/>
      <c r="L19" s="531"/>
      <c r="AA19" s="1"/>
      <c r="AB19" s="1"/>
      <c r="AC19" s="1"/>
      <c r="AD19" s="1"/>
      <c r="AE19" s="1"/>
    </row>
    <row r="20" spans="2:31" ht="14.1" customHeight="1" x14ac:dyDescent="0.2">
      <c r="B20" s="14" t="s">
        <v>62</v>
      </c>
      <c r="C20" s="594" t="s">
        <v>222</v>
      </c>
      <c r="D20" s="595"/>
      <c r="E20" s="57"/>
      <c r="F20" s="57"/>
      <c r="G20" s="43" t="s">
        <v>49</v>
      </c>
      <c r="H20" s="43" t="s">
        <v>50</v>
      </c>
      <c r="I20" s="43" t="s">
        <v>51</v>
      </c>
      <c r="J20" s="532" t="s">
        <v>223</v>
      </c>
      <c r="K20" s="533"/>
      <c r="L20" s="170">
        <v>5</v>
      </c>
      <c r="AA20" s="1"/>
      <c r="AB20" s="1"/>
      <c r="AC20" s="1"/>
      <c r="AD20" s="1"/>
      <c r="AE20" s="1"/>
    </row>
    <row r="21" spans="2:31" ht="14.1" customHeight="1" x14ac:dyDescent="0.2">
      <c r="B21" s="14" t="s">
        <v>66</v>
      </c>
      <c r="C21" s="596" t="s">
        <v>224</v>
      </c>
      <c r="D21" s="597"/>
      <c r="F21" s="17" t="s">
        <v>68</v>
      </c>
      <c r="G21" s="142">
        <f>IF($C21="","",VLOOKUP($C21,Containers!$A$8:$Y$35,4,FALSE))</f>
        <v>24</v>
      </c>
      <c r="H21" s="142">
        <f>IF($C21="","",VLOOKUP($C21,Containers!$A$8:$Y$35,5,FALSE))</f>
        <v>15</v>
      </c>
      <c r="I21" s="142">
        <f>IF($C21="","",VLOOKUP($C21,Containers!$A$8:$Y$35,6,FALSE))</f>
        <v>7</v>
      </c>
      <c r="J21" s="522" t="s">
        <v>225</v>
      </c>
      <c r="K21" s="523"/>
      <c r="L21" s="171">
        <v>3</v>
      </c>
      <c r="AA21" s="1"/>
      <c r="AB21" s="1"/>
      <c r="AC21" s="1"/>
      <c r="AD21" s="1"/>
      <c r="AE21" s="1"/>
    </row>
    <row r="22" spans="2:31" ht="14.1" customHeight="1" x14ac:dyDescent="0.2">
      <c r="B22" s="14" t="s">
        <v>73</v>
      </c>
      <c r="C22" s="598" t="s">
        <v>226</v>
      </c>
      <c r="D22" s="599"/>
      <c r="F22" s="17" t="s">
        <v>75</v>
      </c>
      <c r="G22" s="142">
        <f>IF($C21="","",VLOOKUP($C21,Containers!$A$8:$Y$35,7,FALSE))</f>
        <v>21.4</v>
      </c>
      <c r="H22" s="142">
        <f>IF($C21="","",VLOOKUP($C21,Containers!$A$8:$Y$35,8,FALSE))</f>
        <v>13</v>
      </c>
      <c r="I22" s="142">
        <f>IF($C21="","",VLOOKUP($C21,Containers!$A$8:$Y$35,9,FALSE))</f>
        <v>6.3</v>
      </c>
      <c r="J22" s="522" t="s">
        <v>227</v>
      </c>
      <c r="K22" s="523"/>
      <c r="L22" s="171">
        <v>1</v>
      </c>
      <c r="AA22" s="1"/>
      <c r="AB22" s="1"/>
      <c r="AC22" s="1"/>
      <c r="AD22" s="1"/>
      <c r="AE22" s="1"/>
    </row>
    <row r="23" spans="2:31" ht="14.1" customHeight="1" x14ac:dyDescent="0.2">
      <c r="B23" s="14" t="s">
        <v>82</v>
      </c>
      <c r="C23" s="524" t="s">
        <v>228</v>
      </c>
      <c r="D23" s="525"/>
      <c r="F23" s="17" t="s">
        <v>84</v>
      </c>
      <c r="G23" s="142">
        <f>IF($C21="","",VLOOKUP($C21,Containers!$A$8:$Y$35,10,FALSE))</f>
        <v>4.5999999999999996</v>
      </c>
      <c r="H23" s="61" t="s">
        <v>86</v>
      </c>
      <c r="I23" s="62"/>
      <c r="J23" s="522" t="s">
        <v>229</v>
      </c>
      <c r="K23" s="526"/>
      <c r="L23" s="172">
        <v>1</v>
      </c>
      <c r="AA23" s="1"/>
      <c r="AB23" s="1"/>
      <c r="AC23" s="1"/>
      <c r="AD23" s="1"/>
      <c r="AE23" s="1"/>
    </row>
    <row r="24" spans="2:31" ht="14.1" customHeight="1" x14ac:dyDescent="0.2">
      <c r="B24" s="14" t="s">
        <v>89</v>
      </c>
      <c r="C24" s="527" t="s">
        <v>230</v>
      </c>
      <c r="D24" s="528"/>
      <c r="F24" s="17" t="s">
        <v>91</v>
      </c>
      <c r="G24" s="168">
        <f>(J17*C25)+G23</f>
        <v>22.64</v>
      </c>
      <c r="H24" s="63" t="s">
        <v>92</v>
      </c>
      <c r="I24" s="42"/>
      <c r="J24" s="587" t="s">
        <v>93</v>
      </c>
      <c r="K24" s="588"/>
      <c r="L24" s="171">
        <v>0</v>
      </c>
      <c r="AA24" s="1"/>
      <c r="AB24" s="1"/>
      <c r="AC24" s="1"/>
      <c r="AD24" s="1"/>
      <c r="AE24" s="1"/>
    </row>
    <row r="25" spans="2:31" ht="15.75" customHeight="1" thickBot="1" x14ac:dyDescent="0.25">
      <c r="B25" s="14" t="s">
        <v>96</v>
      </c>
      <c r="C25" s="504">
        <v>44</v>
      </c>
      <c r="D25" s="505"/>
      <c r="F25" s="17" t="s">
        <v>280</v>
      </c>
      <c r="G25" s="606">
        <f>IF($C21="","",VLOOKUP($C21,Containers!$A$8:$Y$35,24,FALSE))</f>
        <v>2103994</v>
      </c>
      <c r="H25" s="607"/>
      <c r="J25" s="508" t="s">
        <v>100</v>
      </c>
      <c r="K25" s="509"/>
      <c r="L25" s="173">
        <v>0</v>
      </c>
      <c r="AA25" s="1"/>
      <c r="AB25" s="1"/>
      <c r="AC25" s="1"/>
      <c r="AD25" s="1"/>
      <c r="AE25" s="1"/>
    </row>
    <row r="26" spans="2:31" ht="16.5" customHeight="1" thickBot="1" x14ac:dyDescent="0.3">
      <c r="B26" s="65" t="s">
        <v>102</v>
      </c>
      <c r="C26" s="66"/>
      <c r="D26" s="57"/>
      <c r="E26" s="57"/>
      <c r="F26" s="57"/>
      <c r="J26" s="67"/>
      <c r="K26" s="68" t="s">
        <v>103</v>
      </c>
      <c r="L26" s="169">
        <f>SUM(L20:L25)</f>
        <v>10</v>
      </c>
      <c r="AA26" s="1"/>
      <c r="AB26" s="1"/>
      <c r="AC26" s="1"/>
      <c r="AD26" s="1"/>
      <c r="AE26" s="1"/>
    </row>
    <row r="27" spans="2:31" ht="15" customHeight="1" thickBot="1" x14ac:dyDescent="0.25">
      <c r="B27" s="510" t="s">
        <v>105</v>
      </c>
      <c r="C27" s="511"/>
      <c r="D27" s="512" t="s">
        <v>231</v>
      </c>
      <c r="E27" s="513"/>
      <c r="F27" s="42"/>
      <c r="G27" s="42"/>
      <c r="I27" s="69"/>
      <c r="J27" s="69"/>
      <c r="K27" s="70" t="s">
        <v>107</v>
      </c>
      <c r="L27" s="195" t="s">
        <v>10</v>
      </c>
      <c r="N27" s="141" t="s">
        <v>10</v>
      </c>
      <c r="AA27" s="1"/>
      <c r="AB27" s="1"/>
      <c r="AC27" s="1"/>
      <c r="AD27" s="1"/>
      <c r="AE27" s="1"/>
    </row>
    <row r="28" spans="2:31" ht="14.1" customHeight="1" thickBot="1" x14ac:dyDescent="0.25">
      <c r="B28" s="14" t="s">
        <v>109</v>
      </c>
      <c r="C28" s="514" t="s">
        <v>232</v>
      </c>
      <c r="D28" s="515"/>
      <c r="E28" s="515"/>
      <c r="F28" s="515"/>
      <c r="G28" s="516"/>
      <c r="H28" s="72" t="s">
        <v>111</v>
      </c>
      <c r="I28" s="69"/>
      <c r="J28" s="73"/>
      <c r="K28" s="74" t="s">
        <v>112</v>
      </c>
      <c r="L28" s="143">
        <f>ROUNDUP(L26*(C10/C25)/C36,0)*C36</f>
        <v>108</v>
      </c>
      <c r="AA28" s="1"/>
      <c r="AB28" s="1"/>
      <c r="AC28" s="1"/>
      <c r="AD28" s="1"/>
      <c r="AE28" s="1"/>
    </row>
    <row r="29" spans="2:31" ht="12" customHeight="1" thickBot="1" x14ac:dyDescent="0.25">
      <c r="B29" s="14"/>
      <c r="C29" s="517"/>
      <c r="D29" s="518"/>
      <c r="E29" s="518"/>
      <c r="F29" s="518"/>
      <c r="G29" s="519"/>
      <c r="H29" s="72"/>
      <c r="I29" s="76"/>
      <c r="J29" s="77"/>
      <c r="K29" s="22" t="s">
        <v>113</v>
      </c>
      <c r="L29" s="144">
        <f>ROUNDUP((L28/C36),0)</f>
        <v>3</v>
      </c>
      <c r="AA29" s="1"/>
      <c r="AB29" s="1"/>
      <c r="AC29" s="1"/>
      <c r="AD29" s="1"/>
      <c r="AE29" s="1"/>
    </row>
    <row r="30" spans="2:31" ht="14.1" customHeight="1" thickBot="1" x14ac:dyDescent="0.25">
      <c r="B30" s="79" t="s">
        <v>114</v>
      </c>
      <c r="C30" s="591" t="s">
        <v>233</v>
      </c>
      <c r="D30" s="592"/>
      <c r="E30" s="592"/>
      <c r="F30" s="592"/>
      <c r="G30" s="593"/>
      <c r="H30" s="80"/>
      <c r="I30" s="81"/>
      <c r="J30" s="82" t="s">
        <v>116</v>
      </c>
      <c r="K30" s="202">
        <v>1</v>
      </c>
      <c r="L30" s="84" t="s">
        <v>118</v>
      </c>
      <c r="AA30" s="1"/>
      <c r="AB30" s="1"/>
      <c r="AC30" s="1"/>
      <c r="AD30" s="1"/>
      <c r="AE30" s="1"/>
    </row>
    <row r="31" spans="2:31" ht="5.0999999999999996" customHeight="1" thickBot="1" x14ac:dyDescent="0.25">
      <c r="B31" s="578"/>
      <c r="C31" s="579"/>
      <c r="D31" s="579"/>
      <c r="E31" s="579"/>
      <c r="F31" s="579"/>
      <c r="G31" s="579"/>
      <c r="H31" s="579"/>
      <c r="I31" s="579"/>
      <c r="J31" s="579"/>
      <c r="K31" s="579"/>
      <c r="L31" s="580"/>
      <c r="AA31" s="1"/>
      <c r="AB31" s="1"/>
      <c r="AC31" s="1"/>
      <c r="AD31" s="1"/>
      <c r="AE31" s="1"/>
    </row>
    <row r="32" spans="2:31" ht="14.1" customHeight="1" thickBot="1" x14ac:dyDescent="0.3">
      <c r="B32" s="55" t="s">
        <v>119</v>
      </c>
      <c r="C32" s="85"/>
      <c r="D32" s="86"/>
      <c r="E32" s="87"/>
      <c r="F32" s="608" t="s">
        <v>120</v>
      </c>
      <c r="G32" s="609"/>
      <c r="H32" s="610"/>
      <c r="I32" s="449" t="s">
        <v>121</v>
      </c>
      <c r="J32" s="450"/>
      <c r="K32" s="450"/>
      <c r="L32" s="451"/>
      <c r="N32" s="129"/>
      <c r="AA32" s="1"/>
      <c r="AB32" s="1"/>
      <c r="AC32" s="1"/>
      <c r="AD32" s="1"/>
      <c r="AE32" s="1"/>
    </row>
    <row r="33" spans="1:31" ht="14.1" customHeight="1" thickBot="1" x14ac:dyDescent="0.25">
      <c r="B33" s="14" t="s">
        <v>234</v>
      </c>
      <c r="C33" s="147" t="s">
        <v>222</v>
      </c>
      <c r="D33" s="581" t="s">
        <v>124</v>
      </c>
      <c r="E33" s="582"/>
      <c r="G33" s="192">
        <f>D34/C10</f>
        <v>3.8015999999999996</v>
      </c>
      <c r="H33" s="42"/>
      <c r="I33" s="493" t="s">
        <v>125</v>
      </c>
      <c r="J33" s="494"/>
      <c r="K33" s="502" t="s">
        <v>235</v>
      </c>
      <c r="L33" s="503"/>
      <c r="AA33" s="1"/>
      <c r="AB33" s="1"/>
      <c r="AC33" s="1"/>
      <c r="AD33" s="1"/>
      <c r="AE33" s="1"/>
    </row>
    <row r="34" spans="1:31" ht="14.1" customHeight="1" thickBot="1" x14ac:dyDescent="0.25">
      <c r="B34" s="92" t="s">
        <v>236</v>
      </c>
      <c r="C34" s="175">
        <v>6</v>
      </c>
      <c r="D34" s="179">
        <f>C36*C25</f>
        <v>1584</v>
      </c>
      <c r="E34" s="89"/>
      <c r="G34" s="93" t="s">
        <v>129</v>
      </c>
      <c r="H34" s="193">
        <v>26</v>
      </c>
      <c r="I34" s="493" t="s">
        <v>131</v>
      </c>
      <c r="J34" s="494"/>
      <c r="K34" s="502" t="s">
        <v>237</v>
      </c>
      <c r="L34" s="503"/>
      <c r="AA34" s="1"/>
      <c r="AB34" s="1"/>
      <c r="AC34" s="1"/>
      <c r="AD34" s="1"/>
      <c r="AE34" s="1"/>
    </row>
    <row r="35" spans="1:31" ht="14.1" customHeight="1" x14ac:dyDescent="0.2">
      <c r="B35" s="92" t="s">
        <v>238</v>
      </c>
      <c r="C35" s="176">
        <v>6</v>
      </c>
      <c r="E35" s="89"/>
      <c r="F35" s="89"/>
      <c r="G35" s="22" t="s">
        <v>135</v>
      </c>
      <c r="H35" s="193">
        <v>2</v>
      </c>
      <c r="I35" s="493" t="s">
        <v>137</v>
      </c>
      <c r="J35" s="494"/>
      <c r="K35" s="495" t="s">
        <v>239</v>
      </c>
      <c r="L35" s="496"/>
      <c r="AA35" s="1"/>
      <c r="AB35" s="1"/>
      <c r="AC35" s="1"/>
      <c r="AD35" s="1"/>
      <c r="AE35" s="1"/>
    </row>
    <row r="36" spans="1:31" ht="14.1" customHeight="1" thickBot="1" x14ac:dyDescent="0.25">
      <c r="B36" s="92" t="s">
        <v>240</v>
      </c>
      <c r="C36" s="177">
        <f>C34*C35</f>
        <v>36</v>
      </c>
      <c r="E36" s="89"/>
      <c r="F36" s="89"/>
      <c r="G36" s="17" t="s">
        <v>140</v>
      </c>
      <c r="H36" s="194">
        <f>H34*H35</f>
        <v>52</v>
      </c>
      <c r="I36" s="493"/>
      <c r="J36" s="497"/>
      <c r="K36" s="605"/>
      <c r="L36" s="605"/>
      <c r="M36" s="97"/>
      <c r="AA36" s="1"/>
      <c r="AB36" s="1"/>
      <c r="AC36" s="1"/>
      <c r="AD36" s="1"/>
      <c r="AE36" s="1"/>
    </row>
    <row r="37" spans="1:31" ht="15" customHeight="1" thickBot="1" x14ac:dyDescent="0.25">
      <c r="A37" s="95"/>
      <c r="B37" s="92" t="s">
        <v>277</v>
      </c>
      <c r="C37" s="191">
        <v>2289928</v>
      </c>
      <c r="D37" s="179">
        <f>C36*G24+F41+F43</f>
        <v>880.04</v>
      </c>
      <c r="E37" s="584" t="s">
        <v>143</v>
      </c>
      <c r="F37" s="585"/>
      <c r="I37" s="493" t="s">
        <v>144</v>
      </c>
      <c r="J37" s="494"/>
      <c r="K37" s="465" t="s">
        <v>241</v>
      </c>
      <c r="L37" s="586"/>
      <c r="AA37" s="1"/>
      <c r="AB37" s="1"/>
      <c r="AC37" s="1"/>
      <c r="AD37" s="1"/>
      <c r="AE37" s="1"/>
    </row>
    <row r="38" spans="1:31" ht="14.1" customHeight="1" thickBot="1" x14ac:dyDescent="0.25">
      <c r="B38" s="97"/>
      <c r="C38" s="98" t="s">
        <v>49</v>
      </c>
      <c r="D38" s="98" t="s">
        <v>50</v>
      </c>
      <c r="E38" s="98" t="s">
        <v>51</v>
      </c>
      <c r="I38" s="481" t="s">
        <v>146</v>
      </c>
      <c r="J38" s="482"/>
      <c r="K38" s="483"/>
      <c r="L38" s="484"/>
      <c r="AA38" s="1"/>
      <c r="AB38" s="1"/>
      <c r="AC38" s="1"/>
      <c r="AD38" s="1"/>
      <c r="AE38" s="1"/>
    </row>
    <row r="39" spans="1:31" ht="14.1" customHeight="1" x14ac:dyDescent="0.2">
      <c r="B39" s="92" t="s">
        <v>242</v>
      </c>
      <c r="C39" s="181">
        <v>48</v>
      </c>
      <c r="D39" s="181">
        <v>45</v>
      </c>
      <c r="E39" s="182">
        <f>(C35*I21)+IF(I21&lt;8,5,0)</f>
        <v>47</v>
      </c>
      <c r="F39" s="186"/>
      <c r="G39" s="161"/>
      <c r="H39" s="91"/>
      <c r="I39" s="485" t="s">
        <v>243</v>
      </c>
      <c r="J39" s="486"/>
      <c r="K39" s="486"/>
      <c r="L39" s="487"/>
      <c r="AA39" s="1"/>
      <c r="AB39" s="1"/>
      <c r="AC39" s="1"/>
      <c r="AD39" s="1"/>
      <c r="AE39" s="1"/>
    </row>
    <row r="40" spans="1:31" ht="14.1" customHeight="1" x14ac:dyDescent="0.2">
      <c r="B40" s="14" t="s">
        <v>154</v>
      </c>
      <c r="C40" s="488" t="s">
        <v>244</v>
      </c>
      <c r="D40" s="488"/>
      <c r="E40" s="187"/>
      <c r="F40" s="188"/>
      <c r="G40" s="161"/>
      <c r="H40" s="91"/>
      <c r="I40" s="458"/>
      <c r="J40" s="456"/>
      <c r="K40" s="456"/>
      <c r="L40" s="457"/>
      <c r="AA40" s="1"/>
      <c r="AB40" s="1"/>
      <c r="AC40" s="1"/>
      <c r="AD40" s="1"/>
      <c r="AE40" s="1"/>
    </row>
    <row r="41" spans="1:31" ht="14.1" customHeight="1" x14ac:dyDescent="0.2">
      <c r="B41" s="14" t="s">
        <v>156</v>
      </c>
      <c r="C41" s="465" t="s">
        <v>245</v>
      </c>
      <c r="D41" s="466"/>
      <c r="E41" s="467"/>
      <c r="F41" s="183">
        <v>50</v>
      </c>
      <c r="G41" s="102" t="s">
        <v>274</v>
      </c>
      <c r="H41" s="103"/>
      <c r="I41" s="458"/>
      <c r="J41" s="456"/>
      <c r="K41" s="456"/>
      <c r="L41" s="457"/>
      <c r="AA41" s="1"/>
      <c r="AB41" s="1"/>
      <c r="AC41" s="1"/>
      <c r="AD41" s="1"/>
      <c r="AE41" s="1"/>
    </row>
    <row r="42" spans="1:31" ht="18.75" customHeight="1" x14ac:dyDescent="0.25">
      <c r="B42" s="14" t="s">
        <v>160</v>
      </c>
      <c r="C42" s="489" t="s">
        <v>246</v>
      </c>
      <c r="D42" s="489"/>
      <c r="E42" s="189"/>
      <c r="F42" s="190"/>
      <c r="G42" s="102"/>
      <c r="H42" s="106"/>
      <c r="I42" s="458"/>
      <c r="J42" s="456"/>
      <c r="K42" s="456"/>
      <c r="L42" s="457"/>
      <c r="AA42" s="1"/>
      <c r="AB42" s="1"/>
      <c r="AC42" s="1"/>
      <c r="AD42" s="1"/>
      <c r="AE42" s="1"/>
    </row>
    <row r="43" spans="1:31" ht="18" customHeight="1" x14ac:dyDescent="0.2">
      <c r="B43" s="14" t="s">
        <v>162</v>
      </c>
      <c r="C43" s="465" t="s">
        <v>247</v>
      </c>
      <c r="D43" s="466"/>
      <c r="E43" s="467"/>
      <c r="F43" s="183">
        <v>15</v>
      </c>
      <c r="G43" s="107" t="s">
        <v>274</v>
      </c>
      <c r="H43" s="108"/>
      <c r="I43" s="458"/>
      <c r="J43" s="456"/>
      <c r="K43" s="456"/>
      <c r="L43" s="457"/>
      <c r="AA43" s="1"/>
      <c r="AB43" s="1"/>
      <c r="AC43" s="1"/>
      <c r="AD43" s="1"/>
      <c r="AE43" s="1"/>
    </row>
    <row r="44" spans="1:31" ht="14.1" customHeight="1" thickBot="1" x14ac:dyDescent="0.25">
      <c r="B44" s="109" t="s">
        <v>248</v>
      </c>
      <c r="C44" s="490" t="s">
        <v>249</v>
      </c>
      <c r="D44" s="490"/>
      <c r="E44" s="491" t="s">
        <v>167</v>
      </c>
      <c r="F44" s="492"/>
      <c r="G44" s="492"/>
      <c r="H44" s="110"/>
      <c r="I44" s="459"/>
      <c r="J44" s="460"/>
      <c r="K44" s="460"/>
      <c r="L44" s="461"/>
      <c r="AA44" s="1"/>
      <c r="AB44" s="1"/>
      <c r="AC44" s="1"/>
      <c r="AD44" s="1"/>
      <c r="AE44" s="1"/>
    </row>
    <row r="45" spans="1:31" ht="5.25" customHeight="1" thickBot="1" x14ac:dyDescent="0.3">
      <c r="B45" s="578"/>
      <c r="C45" s="579"/>
      <c r="D45" s="579"/>
      <c r="E45" s="579"/>
      <c r="F45" s="579"/>
      <c r="G45" s="579"/>
      <c r="H45" s="579"/>
      <c r="I45" s="579"/>
      <c r="J45" s="579"/>
      <c r="K45" s="579"/>
      <c r="L45" s="580"/>
      <c r="M45" s="149"/>
      <c r="AA45" s="1"/>
      <c r="AB45" s="1"/>
      <c r="AC45" s="1"/>
      <c r="AD45" s="1"/>
      <c r="AE45" s="1"/>
    </row>
    <row r="46" spans="1:31" ht="14.1" customHeight="1" x14ac:dyDescent="0.25">
      <c r="B46" s="446" t="s">
        <v>168</v>
      </c>
      <c r="C46" s="447"/>
      <c r="D46" s="447"/>
      <c r="E46" s="447"/>
      <c r="F46" s="447"/>
      <c r="G46" s="447"/>
      <c r="H46" s="448"/>
      <c r="I46" s="449" t="s">
        <v>169</v>
      </c>
      <c r="J46" s="450"/>
      <c r="K46" s="450"/>
      <c r="L46" s="451"/>
      <c r="AA46" s="1"/>
      <c r="AB46" s="1"/>
      <c r="AC46" s="1"/>
      <c r="AD46" s="1"/>
      <c r="AE46" s="1"/>
    </row>
    <row r="47" spans="1:31" ht="14.1" customHeight="1" x14ac:dyDescent="0.2">
      <c r="B47" s="14" t="s">
        <v>170</v>
      </c>
      <c r="C47" s="452" t="s">
        <v>250</v>
      </c>
      <c r="D47" s="453"/>
      <c r="E47" s="453"/>
      <c r="F47" s="453"/>
      <c r="G47" s="454"/>
      <c r="H47" s="42"/>
      <c r="I47" s="455" t="s">
        <v>251</v>
      </c>
      <c r="J47" s="456"/>
      <c r="K47" s="456"/>
      <c r="L47" s="457"/>
      <c r="AA47" s="1"/>
      <c r="AB47" s="1"/>
      <c r="AC47" s="1"/>
      <c r="AD47" s="1"/>
      <c r="AE47" s="1"/>
    </row>
    <row r="48" spans="1:31" ht="14.1" customHeight="1" x14ac:dyDescent="0.2">
      <c r="B48" s="14" t="s">
        <v>276</v>
      </c>
      <c r="C48" s="462" t="s">
        <v>252</v>
      </c>
      <c r="D48" s="463"/>
      <c r="E48" s="463"/>
      <c r="F48" s="463"/>
      <c r="G48" s="464"/>
      <c r="H48" s="42"/>
      <c r="I48" s="458"/>
      <c r="J48" s="456"/>
      <c r="K48" s="456"/>
      <c r="L48" s="457"/>
      <c r="AA48" s="1"/>
      <c r="AB48" s="1"/>
      <c r="AC48" s="1"/>
      <c r="AD48" s="1"/>
      <c r="AE48" s="1"/>
    </row>
    <row r="49" spans="2:31" ht="14.1" customHeight="1" x14ac:dyDescent="0.2">
      <c r="B49" s="111" t="s">
        <v>176</v>
      </c>
      <c r="C49" s="465" t="s">
        <v>253</v>
      </c>
      <c r="D49" s="466"/>
      <c r="E49" s="466"/>
      <c r="F49" s="466"/>
      <c r="G49" s="467"/>
      <c r="H49" s="63"/>
      <c r="I49" s="458"/>
      <c r="J49" s="456"/>
      <c r="K49" s="456"/>
      <c r="L49" s="457"/>
      <c r="AA49" s="1"/>
      <c r="AB49" s="1"/>
      <c r="AC49" s="1"/>
      <c r="AD49" s="1"/>
      <c r="AE49" s="1"/>
    </row>
    <row r="50" spans="2:31" ht="14.1" customHeight="1" x14ac:dyDescent="0.2">
      <c r="B50" s="14" t="s">
        <v>178</v>
      </c>
      <c r="C50" s="462" t="s">
        <v>252</v>
      </c>
      <c r="D50" s="463"/>
      <c r="E50" s="463"/>
      <c r="F50" s="463"/>
      <c r="G50" s="464"/>
      <c r="H50" s="63"/>
      <c r="I50" s="458"/>
      <c r="J50" s="456"/>
      <c r="K50" s="456"/>
      <c r="L50" s="457"/>
      <c r="AA50" s="1"/>
      <c r="AB50" s="1"/>
      <c r="AC50" s="1"/>
      <c r="AD50" s="1"/>
      <c r="AE50" s="1"/>
    </row>
    <row r="51" spans="2:31" ht="14.1" customHeight="1" x14ac:dyDescent="0.2">
      <c r="B51" s="14" t="s">
        <v>82</v>
      </c>
      <c r="C51" s="468" t="s">
        <v>254</v>
      </c>
      <c r="D51" s="469"/>
      <c r="E51" s="469"/>
      <c r="F51" s="469"/>
      <c r="G51" s="470"/>
      <c r="H51" s="63"/>
      <c r="I51" s="458"/>
      <c r="J51" s="456"/>
      <c r="K51" s="456"/>
      <c r="L51" s="457"/>
      <c r="AA51" s="1"/>
      <c r="AB51" s="1"/>
      <c r="AC51" s="1"/>
      <c r="AD51" s="1"/>
      <c r="AE51" s="1"/>
    </row>
    <row r="52" spans="2:31" ht="16.5" customHeight="1" x14ac:dyDescent="0.2">
      <c r="B52" s="14" t="s">
        <v>182</v>
      </c>
      <c r="C52" s="471"/>
      <c r="D52" s="472"/>
      <c r="E52" s="472"/>
      <c r="F52" s="472"/>
      <c r="G52" s="473"/>
      <c r="H52" s="63"/>
      <c r="I52" s="458"/>
      <c r="J52" s="456"/>
      <c r="K52" s="456"/>
      <c r="L52" s="457"/>
      <c r="AA52" s="1"/>
      <c r="AB52" s="1"/>
      <c r="AC52" s="1"/>
      <c r="AD52" s="1"/>
      <c r="AE52" s="1"/>
    </row>
    <row r="53" spans="2:31" ht="14.1" customHeight="1" thickBot="1" x14ac:dyDescent="0.25">
      <c r="B53" s="25" t="s">
        <v>184</v>
      </c>
      <c r="C53" s="474" t="s">
        <v>255</v>
      </c>
      <c r="D53" s="474"/>
      <c r="E53" s="474"/>
      <c r="F53" s="603" t="s">
        <v>186</v>
      </c>
      <c r="G53" s="603"/>
      <c r="H53" s="604"/>
      <c r="I53" s="459"/>
      <c r="J53" s="460"/>
      <c r="K53" s="460"/>
      <c r="L53" s="461"/>
      <c r="AA53" s="1"/>
      <c r="AB53" s="1"/>
      <c r="AC53" s="1"/>
      <c r="AD53" s="1"/>
      <c r="AE53" s="1"/>
    </row>
    <row r="54" spans="2:31" ht="5.25" customHeight="1" thickBot="1" x14ac:dyDescent="0.25">
      <c r="B54" s="575"/>
      <c r="C54" s="576"/>
      <c r="D54" s="576"/>
      <c r="E54" s="576"/>
      <c r="F54" s="576"/>
      <c r="G54" s="576"/>
      <c r="H54" s="576"/>
      <c r="I54" s="576"/>
      <c r="J54" s="576"/>
      <c r="K54" s="576"/>
      <c r="L54" s="577"/>
      <c r="AA54" s="1"/>
      <c r="AB54" s="1"/>
      <c r="AC54" s="1"/>
      <c r="AD54" s="1"/>
      <c r="AE54" s="1"/>
    </row>
    <row r="55" spans="2:31" ht="14.1" customHeight="1" thickBot="1" x14ac:dyDescent="0.3">
      <c r="B55" s="116" t="s">
        <v>187</v>
      </c>
      <c r="C55" s="117"/>
      <c r="D55" s="117"/>
      <c r="E55" s="117"/>
      <c r="F55" s="117"/>
      <c r="G55" s="117"/>
      <c r="H55" s="41"/>
      <c r="I55" s="65" t="s">
        <v>188</v>
      </c>
      <c r="J55" s="118"/>
      <c r="K55" s="118"/>
      <c r="L55" s="119"/>
      <c r="AA55" s="1"/>
      <c r="AB55" s="1"/>
      <c r="AC55" s="1"/>
      <c r="AD55" s="1"/>
      <c r="AE55" s="1"/>
    </row>
    <row r="56" spans="2:31" ht="14.1" customHeight="1" x14ac:dyDescent="0.2">
      <c r="B56" s="426"/>
      <c r="C56" s="427"/>
      <c r="D56" s="426" t="s">
        <v>10</v>
      </c>
      <c r="E56" s="432"/>
      <c r="F56" s="432"/>
      <c r="G56" s="432"/>
      <c r="H56" s="427"/>
      <c r="J56" s="120" t="s">
        <v>191</v>
      </c>
      <c r="K56" s="435" t="s">
        <v>256</v>
      </c>
      <c r="L56" s="436"/>
      <c r="AA56" s="1"/>
      <c r="AB56" s="1"/>
      <c r="AC56" s="1"/>
      <c r="AD56" s="1"/>
      <c r="AE56" s="1"/>
    </row>
    <row r="57" spans="2:31" ht="14.1" customHeight="1" x14ac:dyDescent="0.2">
      <c r="B57" s="428"/>
      <c r="C57" s="429"/>
      <c r="D57" s="428"/>
      <c r="E57" s="433"/>
      <c r="F57" s="433"/>
      <c r="G57" s="433"/>
      <c r="H57" s="429"/>
      <c r="J57" s="120" t="s">
        <v>193</v>
      </c>
      <c r="K57" s="435" t="s">
        <v>257</v>
      </c>
      <c r="L57" s="436"/>
      <c r="N57" s="150"/>
      <c r="O57" s="150"/>
      <c r="P57" s="151"/>
      <c r="Q57" s="151"/>
      <c r="R57" s="43"/>
      <c r="S57" s="43"/>
      <c r="T57" s="43"/>
      <c r="U57" s="43"/>
      <c r="V57" s="43"/>
      <c r="W57" s="43"/>
      <c r="X57" s="43"/>
      <c r="Y57" s="43"/>
      <c r="Z57" s="43"/>
      <c r="AA57" s="1"/>
      <c r="AB57" s="1"/>
      <c r="AC57" s="1"/>
      <c r="AD57" s="1"/>
      <c r="AE57" s="1"/>
    </row>
    <row r="58" spans="2:31" ht="14.1" customHeight="1" x14ac:dyDescent="0.2">
      <c r="B58" s="428"/>
      <c r="C58" s="429"/>
      <c r="D58" s="428"/>
      <c r="E58" s="433"/>
      <c r="F58" s="433"/>
      <c r="G58" s="433"/>
      <c r="H58" s="429"/>
      <c r="J58" s="152" t="s">
        <v>195</v>
      </c>
      <c r="K58" s="435" t="s">
        <v>258</v>
      </c>
      <c r="L58" s="436"/>
      <c r="M58" s="153"/>
      <c r="N58" s="150"/>
      <c r="O58" s="150"/>
      <c r="P58" s="151"/>
      <c r="Q58" s="151"/>
      <c r="R58" s="43"/>
      <c r="S58" s="43"/>
      <c r="T58" s="43"/>
      <c r="U58" s="43"/>
      <c r="V58" s="43"/>
      <c r="W58" s="43"/>
      <c r="X58" s="43"/>
      <c r="Y58" s="43"/>
      <c r="Z58" s="43"/>
      <c r="AA58" s="1"/>
      <c r="AB58" s="1"/>
      <c r="AC58" s="1"/>
      <c r="AD58" s="1"/>
      <c r="AE58" s="1"/>
    </row>
    <row r="59" spans="2:31" ht="14.1" customHeight="1" thickBot="1" x14ac:dyDescent="0.25">
      <c r="B59" s="428"/>
      <c r="C59" s="429"/>
      <c r="D59" s="428"/>
      <c r="E59" s="433"/>
      <c r="F59" s="433"/>
      <c r="G59" s="433"/>
      <c r="H59" s="429"/>
      <c r="J59" s="120" t="s">
        <v>197</v>
      </c>
      <c r="K59" s="435" t="s">
        <v>258</v>
      </c>
      <c r="L59" s="436"/>
      <c r="M59" s="153"/>
      <c r="N59" s="150"/>
      <c r="O59" s="150"/>
      <c r="P59" s="151"/>
      <c r="Q59" s="151"/>
      <c r="R59" s="43"/>
      <c r="S59" s="43"/>
      <c r="T59" s="43"/>
      <c r="U59" s="43"/>
      <c r="V59" s="43"/>
      <c r="W59" s="43"/>
      <c r="X59" s="43"/>
      <c r="Y59" s="43"/>
      <c r="Z59" s="43"/>
      <c r="AA59" s="1"/>
      <c r="AB59" s="1"/>
      <c r="AC59" s="1"/>
      <c r="AD59" s="1"/>
      <c r="AE59" s="1"/>
    </row>
    <row r="60" spans="2:31" ht="14.1" customHeight="1" thickBot="1" x14ac:dyDescent="0.25">
      <c r="B60" s="428"/>
      <c r="C60" s="429"/>
      <c r="D60" s="428"/>
      <c r="E60" s="433"/>
      <c r="F60" s="433"/>
      <c r="G60" s="433"/>
      <c r="H60" s="429"/>
      <c r="I60" s="415" t="s">
        <v>200</v>
      </c>
      <c r="J60" s="415"/>
      <c r="K60" s="415"/>
      <c r="L60" s="415"/>
      <c r="M60" s="153"/>
      <c r="N60" s="150"/>
      <c r="O60" s="150"/>
      <c r="P60" s="151"/>
      <c r="Q60" s="151"/>
      <c r="R60" s="43"/>
      <c r="S60" s="43"/>
      <c r="T60" s="43"/>
      <c r="U60" s="43"/>
      <c r="V60" s="43"/>
      <c r="W60" s="43"/>
      <c r="X60" s="43"/>
      <c r="Y60" s="43"/>
      <c r="Z60" s="43"/>
      <c r="AA60" s="1"/>
      <c r="AB60" s="1"/>
      <c r="AC60" s="1"/>
      <c r="AD60" s="1"/>
      <c r="AE60" s="1"/>
    </row>
    <row r="61" spans="2:31" ht="14.1" customHeight="1" x14ac:dyDescent="0.2">
      <c r="B61" s="428"/>
      <c r="C61" s="429"/>
      <c r="D61" s="428"/>
      <c r="E61" s="433"/>
      <c r="F61" s="433"/>
      <c r="G61" s="433"/>
      <c r="H61" s="429"/>
      <c r="I61" s="437" t="s">
        <v>259</v>
      </c>
      <c r="J61" s="438"/>
      <c r="K61" s="438"/>
      <c r="L61" s="439"/>
      <c r="M61" s="154"/>
      <c r="N61" s="155"/>
      <c r="O61" s="156"/>
      <c r="P61" s="157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"/>
      <c r="AB61" s="1"/>
      <c r="AC61" s="1"/>
      <c r="AD61" s="1"/>
      <c r="AE61" s="1"/>
    </row>
    <row r="62" spans="2:31" ht="14.1" customHeight="1" x14ac:dyDescent="0.2">
      <c r="B62" s="428"/>
      <c r="C62" s="429"/>
      <c r="D62" s="428"/>
      <c r="E62" s="433"/>
      <c r="F62" s="433"/>
      <c r="G62" s="433"/>
      <c r="H62" s="429"/>
      <c r="I62" s="440"/>
      <c r="J62" s="441"/>
      <c r="K62" s="441"/>
      <c r="L62" s="442"/>
      <c r="M62" s="154"/>
      <c r="N62" s="155"/>
      <c r="O62" s="156"/>
      <c r="P62" s="157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"/>
      <c r="AB62" s="1"/>
      <c r="AC62" s="1"/>
      <c r="AD62" s="1"/>
      <c r="AE62" s="1"/>
    </row>
    <row r="63" spans="2:31" ht="14.1" customHeight="1" x14ac:dyDescent="0.2">
      <c r="B63" s="428"/>
      <c r="C63" s="429"/>
      <c r="D63" s="428"/>
      <c r="E63" s="433"/>
      <c r="F63" s="433"/>
      <c r="G63" s="433"/>
      <c r="H63" s="429"/>
      <c r="I63" s="440"/>
      <c r="J63" s="441"/>
      <c r="K63" s="441"/>
      <c r="L63" s="442"/>
      <c r="M63" s="154"/>
      <c r="N63" s="155"/>
      <c r="O63" s="156"/>
      <c r="P63" s="157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"/>
      <c r="AB63" s="1"/>
      <c r="AC63" s="1"/>
      <c r="AD63" s="1"/>
      <c r="AE63" s="1"/>
    </row>
    <row r="64" spans="2:31" ht="14.1" customHeight="1" x14ac:dyDescent="0.2">
      <c r="B64" s="428"/>
      <c r="C64" s="429"/>
      <c r="D64" s="428"/>
      <c r="E64" s="433"/>
      <c r="F64" s="433"/>
      <c r="G64" s="433"/>
      <c r="H64" s="429"/>
      <c r="I64" s="440"/>
      <c r="J64" s="441"/>
      <c r="K64" s="441"/>
      <c r="L64" s="442"/>
      <c r="M64" s="154"/>
      <c r="N64" s="155"/>
      <c r="O64" s="156"/>
      <c r="P64" s="157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"/>
      <c r="AB64" s="1"/>
      <c r="AC64" s="1"/>
      <c r="AD64" s="1"/>
      <c r="AE64" s="1"/>
    </row>
    <row r="65" spans="2:31" ht="14.1" customHeight="1" x14ac:dyDescent="0.2">
      <c r="B65" s="428"/>
      <c r="C65" s="429"/>
      <c r="D65" s="428"/>
      <c r="E65" s="433"/>
      <c r="F65" s="433"/>
      <c r="G65" s="433"/>
      <c r="H65" s="429"/>
      <c r="I65" s="440"/>
      <c r="J65" s="441"/>
      <c r="K65" s="441"/>
      <c r="L65" s="442"/>
      <c r="M65" s="154"/>
      <c r="N65" s="155"/>
      <c r="O65" s="156"/>
      <c r="P65" s="157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"/>
      <c r="AB65" s="1"/>
      <c r="AC65" s="1"/>
      <c r="AD65" s="1"/>
      <c r="AE65" s="1"/>
    </row>
    <row r="66" spans="2:31" ht="14.1" customHeight="1" x14ac:dyDescent="0.2">
      <c r="B66" s="428"/>
      <c r="C66" s="429"/>
      <c r="D66" s="428"/>
      <c r="E66" s="433"/>
      <c r="F66" s="433"/>
      <c r="G66" s="433"/>
      <c r="H66" s="429"/>
      <c r="I66" s="440"/>
      <c r="J66" s="441"/>
      <c r="K66" s="441"/>
      <c r="L66" s="442"/>
      <c r="M66" s="154"/>
      <c r="N66" s="155"/>
      <c r="O66" s="156"/>
      <c r="P66" s="157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"/>
      <c r="AB66" s="1"/>
      <c r="AC66" s="1"/>
      <c r="AD66" s="1"/>
      <c r="AE66" s="1"/>
    </row>
    <row r="67" spans="2:31" ht="14.1" customHeight="1" thickBot="1" x14ac:dyDescent="0.25">
      <c r="B67" s="430"/>
      <c r="C67" s="431"/>
      <c r="D67" s="430"/>
      <c r="E67" s="434"/>
      <c r="F67" s="434"/>
      <c r="G67" s="434"/>
      <c r="H67" s="431"/>
      <c r="I67" s="443"/>
      <c r="J67" s="444"/>
      <c r="K67" s="444"/>
      <c r="L67" s="445"/>
      <c r="M67" s="154"/>
      <c r="N67" s="159"/>
      <c r="O67" s="155"/>
      <c r="P67" s="157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"/>
      <c r="AB67" s="1"/>
      <c r="AC67" s="1"/>
      <c r="AD67" s="1"/>
      <c r="AE67" s="1"/>
    </row>
    <row r="68" spans="2:31" ht="15" customHeight="1" thickBot="1" x14ac:dyDescent="0.25">
      <c r="B68" s="121" t="s">
        <v>203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3"/>
      <c r="M68" s="154"/>
      <c r="N68" s="159"/>
      <c r="O68" s="155"/>
      <c r="P68" s="157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"/>
      <c r="AB68" s="1"/>
      <c r="AC68" s="1"/>
      <c r="AD68" s="1"/>
      <c r="AE68" s="1"/>
    </row>
    <row r="69" spans="2:31" ht="14.1" customHeight="1" x14ac:dyDescent="0.25">
      <c r="B69" s="124" t="s">
        <v>204</v>
      </c>
      <c r="C69" s="125"/>
      <c r="D69" s="126" t="s">
        <v>205</v>
      </c>
      <c r="E69" s="127"/>
      <c r="F69" s="127"/>
      <c r="G69" s="127"/>
      <c r="H69" s="128"/>
      <c r="I69" s="129" t="s">
        <v>206</v>
      </c>
      <c r="K69" s="89"/>
      <c r="L69" s="130"/>
      <c r="AA69" s="1"/>
      <c r="AB69" s="1"/>
      <c r="AC69" s="1"/>
      <c r="AD69" s="1"/>
      <c r="AE69" s="1"/>
    </row>
    <row r="70" spans="2:31" ht="14.1" customHeight="1" x14ac:dyDescent="0.2">
      <c r="B70" s="405" t="s">
        <v>207</v>
      </c>
      <c r="C70" s="406"/>
      <c r="D70" s="409" t="s">
        <v>207</v>
      </c>
      <c r="E70" s="410"/>
      <c r="F70" s="410"/>
      <c r="G70" s="410"/>
      <c r="H70" s="411"/>
      <c r="I70" s="399" t="s">
        <v>207</v>
      </c>
      <c r="J70" s="403"/>
      <c r="K70" s="403"/>
      <c r="L70" s="400"/>
      <c r="AA70" s="1"/>
      <c r="AB70" s="1"/>
      <c r="AC70" s="1"/>
      <c r="AD70" s="1"/>
      <c r="AE70" s="1"/>
    </row>
    <row r="71" spans="2:31" ht="13.5" customHeight="1" thickBot="1" x14ac:dyDescent="0.25">
      <c r="B71" s="407"/>
      <c r="C71" s="408"/>
      <c r="D71" s="412"/>
      <c r="E71" s="413"/>
      <c r="F71" s="413"/>
      <c r="G71" s="413"/>
      <c r="H71" s="414"/>
      <c r="I71" s="401"/>
      <c r="J71" s="404"/>
      <c r="K71" s="404"/>
      <c r="L71" s="402"/>
      <c r="AA71" s="1"/>
      <c r="AB71" s="1"/>
      <c r="AC71" s="1"/>
      <c r="AD71" s="1"/>
      <c r="AE71" s="1"/>
    </row>
    <row r="72" spans="2:31" ht="14.1" customHeight="1" x14ac:dyDescent="0.25">
      <c r="B72" s="131" t="s">
        <v>260</v>
      </c>
      <c r="C72" s="35"/>
      <c r="D72" s="132" t="s">
        <v>261</v>
      </c>
      <c r="E72" s="133"/>
      <c r="F72" s="133"/>
      <c r="G72" s="86"/>
      <c r="H72" s="128"/>
      <c r="I72" s="134" t="s">
        <v>262</v>
      </c>
      <c r="J72" s="133"/>
      <c r="K72" s="133"/>
      <c r="L72" s="135"/>
      <c r="AA72" s="1"/>
      <c r="AB72" s="1"/>
      <c r="AC72" s="1"/>
      <c r="AD72" s="1"/>
      <c r="AE72" s="1"/>
    </row>
    <row r="73" spans="2:31" ht="14.1" customHeight="1" x14ac:dyDescent="0.2">
      <c r="B73" s="399" t="s">
        <v>207</v>
      </c>
      <c r="C73" s="400"/>
      <c r="D73" s="399" t="s">
        <v>207</v>
      </c>
      <c r="E73" s="403"/>
      <c r="F73" s="403"/>
      <c r="G73" s="403"/>
      <c r="H73" s="400"/>
      <c r="I73" s="399" t="s">
        <v>207</v>
      </c>
      <c r="J73" s="403"/>
      <c r="K73" s="403"/>
      <c r="L73" s="400"/>
      <c r="AA73" s="1"/>
      <c r="AB73" s="1"/>
      <c r="AC73" s="1"/>
      <c r="AD73" s="1"/>
      <c r="AE73" s="1"/>
    </row>
    <row r="74" spans="2:31" ht="14.25" customHeight="1" thickBot="1" x14ac:dyDescent="0.25">
      <c r="B74" s="401"/>
      <c r="C74" s="402"/>
      <c r="D74" s="401"/>
      <c r="E74" s="404"/>
      <c r="F74" s="404"/>
      <c r="G74" s="404"/>
      <c r="H74" s="402"/>
      <c r="I74" s="401"/>
      <c r="J74" s="404"/>
      <c r="K74" s="404"/>
      <c r="L74" s="402"/>
      <c r="AA74" s="1"/>
      <c r="AB74" s="1"/>
      <c r="AC74" s="1"/>
      <c r="AD74" s="1"/>
      <c r="AE74" s="1"/>
    </row>
    <row r="75" spans="2:31" ht="14.1" customHeight="1" x14ac:dyDescent="0.25">
      <c r="B75" s="131" t="s">
        <v>263</v>
      </c>
      <c r="C75" s="35"/>
      <c r="D75" s="132" t="s">
        <v>209</v>
      </c>
      <c r="E75" s="133"/>
      <c r="F75" s="133"/>
      <c r="G75" s="86"/>
      <c r="H75" s="128"/>
      <c r="I75" s="390"/>
      <c r="J75" s="391"/>
      <c r="K75" s="391"/>
      <c r="L75" s="392"/>
      <c r="AA75" s="1"/>
      <c r="AB75" s="1"/>
      <c r="AC75" s="1"/>
      <c r="AD75" s="1"/>
      <c r="AE75" s="1"/>
    </row>
    <row r="76" spans="2:31" ht="14.1" customHeight="1" x14ac:dyDescent="0.2">
      <c r="B76" s="399" t="s">
        <v>207</v>
      </c>
      <c r="C76" s="400"/>
      <c r="D76" s="399" t="s">
        <v>207</v>
      </c>
      <c r="E76" s="403"/>
      <c r="F76" s="403"/>
      <c r="G76" s="403"/>
      <c r="H76" s="400"/>
      <c r="I76" s="393"/>
      <c r="J76" s="394"/>
      <c r="K76" s="394"/>
      <c r="L76" s="395"/>
      <c r="AA76" s="1"/>
      <c r="AB76" s="1"/>
      <c r="AC76" s="1"/>
      <c r="AD76" s="1"/>
      <c r="AE76" s="1"/>
    </row>
    <row r="77" spans="2:31" ht="14.1" customHeight="1" thickBot="1" x14ac:dyDescent="0.25">
      <c r="B77" s="401"/>
      <c r="C77" s="402"/>
      <c r="D77" s="401"/>
      <c r="E77" s="404"/>
      <c r="F77" s="404"/>
      <c r="G77" s="404"/>
      <c r="H77" s="402"/>
      <c r="I77" s="396"/>
      <c r="J77" s="397"/>
      <c r="K77" s="397"/>
      <c r="L77" s="398"/>
      <c r="AA77" s="1"/>
      <c r="AB77" s="1"/>
      <c r="AC77" s="1"/>
      <c r="AD77" s="1"/>
      <c r="AE77" s="1"/>
    </row>
    <row r="78" spans="2:31" ht="14.1" customHeight="1" x14ac:dyDescent="0.2">
      <c r="B78" s="136" t="s">
        <v>399</v>
      </c>
      <c r="E78" s="137"/>
      <c r="F78" s="137"/>
      <c r="G78" s="137"/>
      <c r="H78" s="138"/>
      <c r="I78" s="138"/>
      <c r="J78" s="100"/>
      <c r="K78" s="139"/>
      <c r="L78" s="95"/>
      <c r="AA78" s="1"/>
      <c r="AB78" s="1"/>
      <c r="AC78" s="1"/>
      <c r="AD78" s="1"/>
      <c r="AE78" s="1"/>
    </row>
    <row r="79" spans="2:31" ht="14.1" customHeight="1" x14ac:dyDescent="0.2">
      <c r="B79" s="136"/>
      <c r="C79" s="138"/>
      <c r="D79" s="137"/>
      <c r="E79" s="137"/>
      <c r="F79" s="137"/>
      <c r="G79" s="137"/>
      <c r="H79" s="138"/>
      <c r="I79" s="138"/>
      <c r="J79" s="100"/>
      <c r="K79" s="139"/>
      <c r="L79" s="95"/>
      <c r="AA79" s="1"/>
      <c r="AB79" s="1"/>
      <c r="AC79" s="1"/>
      <c r="AD79" s="1"/>
      <c r="AE79" s="1"/>
    </row>
    <row r="80" spans="2:31" ht="14.1" customHeight="1" x14ac:dyDescent="0.2">
      <c r="B80" s="136" t="s">
        <v>210</v>
      </c>
      <c r="C80" s="138"/>
      <c r="D80" s="137"/>
      <c r="E80" s="137"/>
      <c r="F80" s="137"/>
      <c r="G80" s="137"/>
      <c r="H80" s="138"/>
      <c r="I80" s="138"/>
      <c r="J80" s="100"/>
      <c r="K80" s="139"/>
      <c r="L80" s="95"/>
      <c r="AA80" s="1"/>
      <c r="AB80" s="1"/>
      <c r="AC80" s="1"/>
      <c r="AD80" s="1"/>
      <c r="AE80" s="1"/>
    </row>
    <row r="81" spans="2:31" ht="14.1" customHeight="1" thickBot="1" x14ac:dyDescent="0.25">
      <c r="B81" s="140" t="s">
        <v>413</v>
      </c>
      <c r="C81" s="29"/>
      <c r="D81" s="29"/>
      <c r="E81" s="29"/>
      <c r="F81" s="29"/>
      <c r="G81" s="29"/>
      <c r="H81" s="29"/>
      <c r="I81" s="29"/>
      <c r="J81" s="29"/>
      <c r="K81" s="29"/>
      <c r="L81" s="30"/>
      <c r="AA81" s="1"/>
      <c r="AB81" s="1"/>
      <c r="AC81" s="1"/>
      <c r="AD81" s="1"/>
      <c r="AE81" s="1"/>
    </row>
    <row r="82" spans="2:31" ht="14.1" customHeight="1" x14ac:dyDescent="0.2">
      <c r="AA82" s="1"/>
      <c r="AB82" s="1"/>
      <c r="AC82" s="1"/>
      <c r="AD82" s="1"/>
      <c r="AE82" s="1"/>
    </row>
    <row r="83" spans="2:31" ht="14.1" customHeight="1" x14ac:dyDescent="0.2">
      <c r="AA83" s="1"/>
      <c r="AB83" s="1"/>
      <c r="AC83" s="1"/>
      <c r="AD83" s="1"/>
      <c r="AE83" s="1"/>
    </row>
    <row r="84" spans="2:31" ht="14.1" customHeight="1" x14ac:dyDescent="0.2">
      <c r="AA84" s="1"/>
      <c r="AB84" s="1"/>
      <c r="AC84" s="1"/>
      <c r="AD84" s="1"/>
      <c r="AE84" s="1"/>
    </row>
    <row r="85" spans="2:31" ht="14.1" customHeight="1" x14ac:dyDescent="0.2">
      <c r="AA85" s="1"/>
      <c r="AB85" s="1"/>
      <c r="AC85" s="1"/>
      <c r="AD85" s="1"/>
      <c r="AE85" s="1"/>
    </row>
    <row r="86" spans="2:31" ht="14.1" customHeight="1" x14ac:dyDescent="0.2">
      <c r="AA86" s="1"/>
      <c r="AB86" s="1"/>
      <c r="AC86" s="1"/>
      <c r="AD86" s="1"/>
      <c r="AE86" s="1"/>
    </row>
    <row r="87" spans="2:31" ht="14.1" customHeight="1" x14ac:dyDescent="0.2">
      <c r="AA87" s="1"/>
      <c r="AB87" s="1"/>
      <c r="AC87" s="1"/>
      <c r="AD87" s="1"/>
      <c r="AE87" s="1"/>
    </row>
    <row r="88" spans="2:31" ht="14.1" customHeight="1" x14ac:dyDescent="0.2">
      <c r="AA88" s="1"/>
      <c r="AB88" s="1"/>
      <c r="AC88" s="1"/>
      <c r="AD88" s="1"/>
      <c r="AE88" s="1"/>
    </row>
    <row r="89" spans="2:31" ht="14.1" customHeight="1" x14ac:dyDescent="0.2">
      <c r="AA89" s="1"/>
      <c r="AB89" s="1"/>
      <c r="AC89" s="1"/>
      <c r="AD89" s="1"/>
      <c r="AE89" s="1"/>
    </row>
    <row r="90" spans="2:31" ht="14.1" customHeight="1" x14ac:dyDescent="0.2">
      <c r="AA90" s="1"/>
      <c r="AB90" s="1"/>
      <c r="AC90" s="1"/>
      <c r="AD90" s="1"/>
      <c r="AE90" s="1"/>
    </row>
  </sheetData>
  <mergeCells count="98">
    <mergeCell ref="B1:L2"/>
    <mergeCell ref="B3:L3"/>
    <mergeCell ref="B4:L4"/>
    <mergeCell ref="C5:D5"/>
    <mergeCell ref="C6:D6"/>
    <mergeCell ref="H6:I6"/>
    <mergeCell ref="C7:D7"/>
    <mergeCell ref="H7:I7"/>
    <mergeCell ref="C8:D8"/>
    <mergeCell ref="H8:I8"/>
    <mergeCell ref="C9:D9"/>
    <mergeCell ref="H9:I9"/>
    <mergeCell ref="J19:L19"/>
    <mergeCell ref="C10:D10"/>
    <mergeCell ref="H10:I10"/>
    <mergeCell ref="C11:D11"/>
    <mergeCell ref="H11:I11"/>
    <mergeCell ref="B12:L12"/>
    <mergeCell ref="J16:K16"/>
    <mergeCell ref="B18:L18"/>
    <mergeCell ref="C14:D14"/>
    <mergeCell ref="C17:D17"/>
    <mergeCell ref="C16:D16"/>
    <mergeCell ref="C15:D15"/>
    <mergeCell ref="E16:H16"/>
    <mergeCell ref="E17:H17"/>
    <mergeCell ref="E15:H15"/>
    <mergeCell ref="C20:D20"/>
    <mergeCell ref="J20:K20"/>
    <mergeCell ref="C21:D21"/>
    <mergeCell ref="J21:K21"/>
    <mergeCell ref="C22:D22"/>
    <mergeCell ref="J22:K22"/>
    <mergeCell ref="I32:L32"/>
    <mergeCell ref="C23:D23"/>
    <mergeCell ref="J23:K23"/>
    <mergeCell ref="C24:D24"/>
    <mergeCell ref="J24:K24"/>
    <mergeCell ref="C25:D25"/>
    <mergeCell ref="G25:H25"/>
    <mergeCell ref="J25:K25"/>
    <mergeCell ref="B27:C27"/>
    <mergeCell ref="D27:E27"/>
    <mergeCell ref="C28:G29"/>
    <mergeCell ref="C30:G30"/>
    <mergeCell ref="B31:L31"/>
    <mergeCell ref="F32:H32"/>
    <mergeCell ref="I38:J38"/>
    <mergeCell ref="K38:L38"/>
    <mergeCell ref="D33:E33"/>
    <mergeCell ref="I33:J33"/>
    <mergeCell ref="K33:L33"/>
    <mergeCell ref="I34:J34"/>
    <mergeCell ref="K34:L34"/>
    <mergeCell ref="I35:J35"/>
    <mergeCell ref="K35:L35"/>
    <mergeCell ref="I36:J36"/>
    <mergeCell ref="K36:L36"/>
    <mergeCell ref="E37:F37"/>
    <mergeCell ref="I37:J37"/>
    <mergeCell ref="K37:L37"/>
    <mergeCell ref="C53:E53"/>
    <mergeCell ref="F53:H53"/>
    <mergeCell ref="I39:L44"/>
    <mergeCell ref="C40:D40"/>
    <mergeCell ref="C41:E41"/>
    <mergeCell ref="C42:D42"/>
    <mergeCell ref="C43:E43"/>
    <mergeCell ref="C44:D44"/>
    <mergeCell ref="E44:G44"/>
    <mergeCell ref="B56:C67"/>
    <mergeCell ref="D56:H67"/>
    <mergeCell ref="K56:L56"/>
    <mergeCell ref="K57:L57"/>
    <mergeCell ref="K58:L58"/>
    <mergeCell ref="K59:L59"/>
    <mergeCell ref="I60:L60"/>
    <mergeCell ref="D70:H71"/>
    <mergeCell ref="B73:C74"/>
    <mergeCell ref="D73:H74"/>
    <mergeCell ref="I73:L74"/>
    <mergeCell ref="I70:L71"/>
    <mergeCell ref="I75:L77"/>
    <mergeCell ref="B54:L54"/>
    <mergeCell ref="B45:L45"/>
    <mergeCell ref="B46:H46"/>
    <mergeCell ref="I46:L46"/>
    <mergeCell ref="C47:G47"/>
    <mergeCell ref="I47:L53"/>
    <mergeCell ref="C48:G48"/>
    <mergeCell ref="C49:G49"/>
    <mergeCell ref="C50:G50"/>
    <mergeCell ref="C51:G51"/>
    <mergeCell ref="C52:G52"/>
    <mergeCell ref="B76:C77"/>
    <mergeCell ref="D76:H77"/>
    <mergeCell ref="I61:L67"/>
    <mergeCell ref="B70:C71"/>
  </mergeCells>
  <conditionalFormatting sqref="G33">
    <cfRule type="cellIs" dxfId="0" priority="1" operator="greaterThanOrEqual">
      <formula>30</formula>
    </cfRule>
  </conditionalFormatting>
  <dataValidations count="2">
    <dataValidation type="list" allowBlank="1" showInputMessage="1" showErrorMessage="1" sqref="C22:D22" xr:uid="{DD37E22C-559D-4D1C-A291-34D8F8042C66}">
      <formula1>Type</formula1>
    </dataValidation>
    <dataValidation type="list" allowBlank="1" showInputMessage="1" showErrorMessage="1" sqref="C21:D21" xr:uid="{FBEAD1E0-DF55-4283-B562-E622C1A41669}">
      <formula1>RET</formula1>
    </dataValidation>
  </dataValidations>
  <hyperlinks>
    <hyperlink ref="H11" r:id="rId1" xr:uid="{7DBEFAA7-1B58-4911-8EE2-00DE53C7B672}"/>
  </hyperlinks>
  <printOptions horizontalCentered="1"/>
  <pageMargins left="0.12" right="0.19" top="0.28999999999999998" bottom="0.25" header="0.16" footer="0.14000000000000001"/>
  <pageSetup scale="68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7"/>
  <sheetViews>
    <sheetView workbookViewId="0">
      <selection activeCell="J19" sqref="J19"/>
    </sheetView>
  </sheetViews>
  <sheetFormatPr defaultRowHeight="15" x14ac:dyDescent="0.25"/>
  <cols>
    <col min="2" max="2" width="9.140625" bestFit="1" customWidth="1"/>
    <col min="9" max="9" width="9.5703125" bestFit="1" customWidth="1"/>
    <col min="10" max="10" width="10.28515625" customWidth="1"/>
    <col min="11" max="11" width="9.42578125" style="371" bestFit="1" customWidth="1"/>
    <col min="12" max="12" width="10.5703125" bestFit="1" customWidth="1"/>
  </cols>
  <sheetData>
    <row r="1" spans="2:12" ht="15.75" thickBot="1" x14ac:dyDescent="0.3"/>
    <row r="2" spans="2:12" ht="15.75" thickBot="1" x14ac:dyDescent="0.3">
      <c r="B2" s="614" t="s">
        <v>0</v>
      </c>
      <c r="C2" s="615"/>
      <c r="D2" s="615"/>
      <c r="E2" s="615"/>
      <c r="F2" s="615"/>
      <c r="G2" s="615"/>
      <c r="H2" s="615"/>
      <c r="I2" s="615"/>
      <c r="J2" s="615"/>
      <c r="K2" s="615"/>
      <c r="L2" s="616"/>
    </row>
    <row r="3" spans="2:12" s="369" customFormat="1" ht="48" thickBot="1" x14ac:dyDescent="0.3">
      <c r="B3" s="386" t="s">
        <v>1</v>
      </c>
      <c r="C3" s="619" t="s">
        <v>2</v>
      </c>
      <c r="D3" s="619"/>
      <c r="E3" s="619" t="s">
        <v>3</v>
      </c>
      <c r="F3" s="620"/>
      <c r="G3" s="620"/>
      <c r="H3" s="620"/>
      <c r="I3" s="387" t="s">
        <v>6</v>
      </c>
      <c r="J3" s="387" t="s">
        <v>7</v>
      </c>
      <c r="K3" s="388" t="s">
        <v>4</v>
      </c>
      <c r="L3" s="389" t="s">
        <v>5</v>
      </c>
    </row>
    <row r="4" spans="2:12" s="370" customFormat="1" ht="15.75" thickTop="1" x14ac:dyDescent="0.25">
      <c r="B4" s="382" t="s">
        <v>402</v>
      </c>
      <c r="C4" s="621" t="s">
        <v>8</v>
      </c>
      <c r="D4" s="621"/>
      <c r="E4" s="622" t="s">
        <v>9</v>
      </c>
      <c r="F4" s="621"/>
      <c r="G4" s="621"/>
      <c r="H4" s="621"/>
      <c r="I4" s="383" t="s">
        <v>401</v>
      </c>
      <c r="J4" s="383" t="s">
        <v>404</v>
      </c>
      <c r="K4" s="384">
        <v>43910</v>
      </c>
      <c r="L4" s="385" t="s">
        <v>403</v>
      </c>
    </row>
    <row r="5" spans="2:12" s="370" customFormat="1" x14ac:dyDescent="0.25">
      <c r="B5" s="374" t="s">
        <v>402</v>
      </c>
      <c r="C5" s="617" t="s">
        <v>406</v>
      </c>
      <c r="D5" s="617"/>
      <c r="E5" s="618" t="s">
        <v>410</v>
      </c>
      <c r="F5" s="617"/>
      <c r="G5" s="617"/>
      <c r="H5" s="617"/>
      <c r="I5" s="372" t="s">
        <v>407</v>
      </c>
      <c r="J5" s="372" t="s">
        <v>404</v>
      </c>
      <c r="K5" s="373">
        <v>43922</v>
      </c>
      <c r="L5" s="375" t="s">
        <v>403</v>
      </c>
    </row>
    <row r="6" spans="2:12" s="370" customFormat="1" ht="27.6" customHeight="1" x14ac:dyDescent="0.25">
      <c r="B6" s="374" t="s">
        <v>402</v>
      </c>
      <c r="C6" s="617" t="s">
        <v>408</v>
      </c>
      <c r="D6" s="617"/>
      <c r="E6" s="625" t="s">
        <v>409</v>
      </c>
      <c r="F6" s="626"/>
      <c r="G6" s="626"/>
      <c r="H6" s="626"/>
      <c r="I6" s="372" t="s">
        <v>411</v>
      </c>
      <c r="J6" s="372" t="s">
        <v>404</v>
      </c>
      <c r="K6" s="373">
        <v>44239</v>
      </c>
      <c r="L6" s="376" t="s">
        <v>403</v>
      </c>
    </row>
    <row r="7" spans="2:12" s="370" customFormat="1" x14ac:dyDescent="0.25">
      <c r="B7" s="377"/>
      <c r="C7" s="617"/>
      <c r="D7" s="617"/>
      <c r="E7" s="618"/>
      <c r="F7" s="617"/>
      <c r="G7" s="617"/>
      <c r="H7" s="617"/>
      <c r="I7" s="372"/>
      <c r="J7" s="372"/>
      <c r="K7" s="373"/>
      <c r="L7" s="376"/>
    </row>
    <row r="8" spans="2:12" s="370" customFormat="1" x14ac:dyDescent="0.25">
      <c r="B8" s="377"/>
      <c r="C8" s="617"/>
      <c r="D8" s="617"/>
      <c r="E8" s="618"/>
      <c r="F8" s="617"/>
      <c r="G8" s="617"/>
      <c r="H8" s="617"/>
      <c r="I8" s="372"/>
      <c r="J8" s="372"/>
      <c r="K8" s="373"/>
      <c r="L8" s="376"/>
    </row>
    <row r="9" spans="2:12" s="370" customFormat="1" ht="15.75" thickBot="1" x14ac:dyDescent="0.3">
      <c r="B9" s="378"/>
      <c r="C9" s="623"/>
      <c r="D9" s="623"/>
      <c r="E9" s="624"/>
      <c r="F9" s="623"/>
      <c r="G9" s="623"/>
      <c r="H9" s="623"/>
      <c r="I9" s="379"/>
      <c r="J9" s="379"/>
      <c r="K9" s="380"/>
      <c r="L9" s="381"/>
    </row>
    <row r="10" spans="2:12" ht="15.75" thickBot="1" x14ac:dyDescent="0.3"/>
    <row r="11" spans="2:12" s="368" customFormat="1" ht="35.450000000000003" customHeight="1" thickBot="1" x14ac:dyDescent="0.3">
      <c r="B11" s="611" t="s">
        <v>412</v>
      </c>
      <c r="C11" s="612"/>
      <c r="D11" s="612"/>
      <c r="E11" s="612"/>
      <c r="F11" s="612"/>
      <c r="G11" s="612"/>
      <c r="H11" s="612"/>
      <c r="I11" s="612"/>
      <c r="J11" s="612"/>
      <c r="K11" s="612"/>
      <c r="L11" s="613"/>
    </row>
    <row r="17" spans="9:9" x14ac:dyDescent="0.25">
      <c r="I17" t="s">
        <v>10</v>
      </c>
    </row>
  </sheetData>
  <mergeCells count="16">
    <mergeCell ref="B11:L11"/>
    <mergeCell ref="B2:L2"/>
    <mergeCell ref="C5:D5"/>
    <mergeCell ref="E5:H5"/>
    <mergeCell ref="C3:D3"/>
    <mergeCell ref="E3:H3"/>
    <mergeCell ref="C4:D4"/>
    <mergeCell ref="E4:H4"/>
    <mergeCell ref="C9:D9"/>
    <mergeCell ref="E9:H9"/>
    <mergeCell ref="C6:D6"/>
    <mergeCell ref="E6:H6"/>
    <mergeCell ref="C7:D7"/>
    <mergeCell ref="E7:H7"/>
    <mergeCell ref="C8:D8"/>
    <mergeCell ref="E8:H8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AF0CC-2A0E-4B75-997E-4F1EED476B9A}">
  <sheetPr>
    <pageSetUpPr fitToPage="1"/>
  </sheetPr>
  <dimension ref="A1:AE60"/>
  <sheetViews>
    <sheetView topLeftCell="A7" zoomScale="120" zoomScaleNormal="120" workbookViewId="0">
      <selection activeCell="A21" sqref="A21:XFD22"/>
    </sheetView>
  </sheetViews>
  <sheetFormatPr defaultColWidth="8.5703125" defaultRowHeight="12.75" x14ac:dyDescent="0.25"/>
  <cols>
    <col min="1" max="1" width="23" style="365" customWidth="1"/>
    <col min="2" max="2" width="30.42578125" style="365" bestFit="1" customWidth="1"/>
    <col min="3" max="3" width="10.7109375" style="365" customWidth="1"/>
    <col min="4" max="4" width="7.5703125" style="365" customWidth="1"/>
    <col min="5" max="7" width="8.140625" style="365" customWidth="1"/>
    <col min="8" max="8" width="7.5703125" style="366" customWidth="1"/>
    <col min="9" max="9" width="7.85546875" style="365" customWidth="1"/>
    <col min="10" max="10" width="7.28515625" style="365" customWidth="1"/>
    <col min="11" max="11" width="9.85546875" style="365" customWidth="1"/>
    <col min="12" max="12" width="7" style="365" customWidth="1"/>
    <col min="13" max="13" width="7.5703125" style="365" customWidth="1"/>
    <col min="14" max="14" width="8.140625" style="365" customWidth="1"/>
    <col min="15" max="15" width="9.5703125" style="365" customWidth="1"/>
    <col min="16" max="16" width="8" style="365" customWidth="1"/>
    <col min="17" max="17" width="7.7109375" style="365" customWidth="1"/>
    <col min="18" max="18" width="5.42578125" style="365" customWidth="1"/>
    <col min="19" max="19" width="7.5703125" style="365" customWidth="1"/>
    <col min="20" max="20" width="9" style="365" customWidth="1"/>
    <col min="21" max="21" width="10.85546875" style="365" customWidth="1"/>
    <col min="22" max="22" width="13" style="365" customWidth="1"/>
    <col min="23" max="26" width="8.5703125" style="365"/>
    <col min="27" max="27" width="10.5703125" style="365" bestFit="1" customWidth="1"/>
    <col min="28" max="28" width="8.5703125" style="365"/>
    <col min="29" max="30" width="8.5703125" style="365" customWidth="1"/>
    <col min="31" max="33" width="8.5703125" style="365"/>
    <col min="34" max="35" width="8.5703125" style="365" customWidth="1"/>
    <col min="36" max="16384" width="8.5703125" style="365"/>
  </cols>
  <sheetData>
    <row r="1" spans="1:27" s="215" customFormat="1" ht="13.5" thickBot="1" x14ac:dyDescent="0.3">
      <c r="A1" s="214">
        <v>1</v>
      </c>
      <c r="B1" s="215">
        <f>A1+1</f>
        <v>2</v>
      </c>
      <c r="C1" s="215">
        <f t="shared" ref="C1:X1" si="0">B1+1</f>
        <v>3</v>
      </c>
      <c r="D1" s="215">
        <f t="shared" si="0"/>
        <v>4</v>
      </c>
      <c r="E1" s="215">
        <f t="shared" si="0"/>
        <v>5</v>
      </c>
      <c r="F1" s="215">
        <f t="shared" si="0"/>
        <v>6</v>
      </c>
      <c r="G1" s="215">
        <f t="shared" si="0"/>
        <v>7</v>
      </c>
      <c r="H1" s="215">
        <f t="shared" si="0"/>
        <v>8</v>
      </c>
      <c r="I1" s="215">
        <f t="shared" si="0"/>
        <v>9</v>
      </c>
      <c r="J1" s="215">
        <f t="shared" si="0"/>
        <v>10</v>
      </c>
      <c r="K1" s="215">
        <f t="shared" si="0"/>
        <v>11</v>
      </c>
      <c r="L1" s="215">
        <f t="shared" si="0"/>
        <v>12</v>
      </c>
      <c r="M1" s="215">
        <f t="shared" si="0"/>
        <v>13</v>
      </c>
      <c r="N1" s="215">
        <f t="shared" si="0"/>
        <v>14</v>
      </c>
      <c r="O1" s="215">
        <f t="shared" si="0"/>
        <v>15</v>
      </c>
      <c r="P1" s="215">
        <f t="shared" si="0"/>
        <v>16</v>
      </c>
      <c r="Q1" s="215">
        <f t="shared" si="0"/>
        <v>17</v>
      </c>
      <c r="R1" s="215">
        <f t="shared" si="0"/>
        <v>18</v>
      </c>
      <c r="S1" s="215">
        <f t="shared" si="0"/>
        <v>19</v>
      </c>
      <c r="T1" s="215">
        <f t="shared" si="0"/>
        <v>20</v>
      </c>
      <c r="U1" s="215">
        <f t="shared" si="0"/>
        <v>21</v>
      </c>
      <c r="V1" s="215">
        <f t="shared" si="0"/>
        <v>22</v>
      </c>
      <c r="W1" s="215">
        <f t="shared" si="0"/>
        <v>23</v>
      </c>
      <c r="X1" s="215">
        <f t="shared" si="0"/>
        <v>24</v>
      </c>
    </row>
    <row r="2" spans="1:27" s="219" customFormat="1" ht="3.75" customHeight="1" thickBot="1" x14ac:dyDescent="0.3">
      <c r="A2" s="216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8"/>
      <c r="V2" s="218"/>
    </row>
    <row r="3" spans="1:27" s="219" customFormat="1" ht="13.5" hidden="1" thickBot="1" x14ac:dyDescent="0.3">
      <c r="A3" s="220"/>
      <c r="U3" s="221"/>
      <c r="V3" s="221"/>
    </row>
    <row r="4" spans="1:27" s="219" customFormat="1" ht="27.75" thickBot="1" x14ac:dyDescent="0.3">
      <c r="A4" s="222" t="s">
        <v>290</v>
      </c>
      <c r="C4" s="627" t="s">
        <v>291</v>
      </c>
      <c r="D4" s="628"/>
      <c r="E4" s="628"/>
      <c r="F4" s="629"/>
      <c r="H4" s="223"/>
      <c r="U4" s="221"/>
      <c r="V4" s="221"/>
    </row>
    <row r="5" spans="1:27" s="219" customFormat="1" ht="30" customHeight="1" thickBot="1" x14ac:dyDescent="0.25">
      <c r="A5" s="222"/>
      <c r="C5" s="630"/>
      <c r="D5" s="631"/>
      <c r="E5" s="631"/>
      <c r="F5" s="632"/>
      <c r="H5" s="224"/>
      <c r="R5" s="225" t="s">
        <v>292</v>
      </c>
      <c r="U5" s="221"/>
      <c r="V5" s="221"/>
    </row>
    <row r="6" spans="1:27" s="234" customFormat="1" ht="115.5" thickBot="1" x14ac:dyDescent="0.3">
      <c r="A6" s="226" t="s">
        <v>293</v>
      </c>
      <c r="B6" s="227" t="s">
        <v>294</v>
      </c>
      <c r="C6" s="227" t="s">
        <v>295</v>
      </c>
      <c r="D6" s="227" t="s">
        <v>296</v>
      </c>
      <c r="E6" s="227" t="s">
        <v>297</v>
      </c>
      <c r="F6" s="228" t="s">
        <v>298</v>
      </c>
      <c r="G6" s="229" t="s">
        <v>299</v>
      </c>
      <c r="H6" s="229" t="s">
        <v>300</v>
      </c>
      <c r="I6" s="229" t="s">
        <v>301</v>
      </c>
      <c r="J6" s="230" t="s">
        <v>302</v>
      </c>
      <c r="K6" s="231" t="s">
        <v>303</v>
      </c>
      <c r="L6" s="232" t="s">
        <v>304</v>
      </c>
      <c r="M6" s="232" t="s">
        <v>305</v>
      </c>
      <c r="N6" s="232" t="s">
        <v>306</v>
      </c>
      <c r="O6" s="232" t="s">
        <v>307</v>
      </c>
      <c r="P6" s="232" t="s">
        <v>308</v>
      </c>
      <c r="Q6" s="232" t="s">
        <v>309</v>
      </c>
      <c r="R6" s="232" t="s">
        <v>310</v>
      </c>
      <c r="S6" s="232" t="s">
        <v>311</v>
      </c>
      <c r="T6" s="232" t="s">
        <v>312</v>
      </c>
      <c r="U6" s="232" t="s">
        <v>313</v>
      </c>
      <c r="V6" s="232" t="s">
        <v>314</v>
      </c>
      <c r="W6" s="232" t="s">
        <v>315</v>
      </c>
      <c r="X6" s="233" t="s">
        <v>316</v>
      </c>
      <c r="Y6" s="233" t="s">
        <v>317</v>
      </c>
    </row>
    <row r="7" spans="1:27" s="234" customFormat="1" ht="13.5" thickBot="1" x14ac:dyDescent="0.25">
      <c r="A7" s="235" t="s">
        <v>318</v>
      </c>
      <c r="B7" s="236" t="s">
        <v>319</v>
      </c>
      <c r="C7" s="236"/>
      <c r="D7" s="236"/>
      <c r="E7" s="236"/>
      <c r="F7" s="236"/>
      <c r="G7" s="237"/>
      <c r="H7" s="237"/>
      <c r="I7" s="237"/>
      <c r="J7" s="236"/>
      <c r="K7" s="238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40"/>
      <c r="Y7" s="241" t="s">
        <v>320</v>
      </c>
      <c r="AA7" s="242" t="s">
        <v>321</v>
      </c>
    </row>
    <row r="8" spans="1:27" s="219" customFormat="1" x14ac:dyDescent="0.2">
      <c r="A8" s="243" t="s">
        <v>322</v>
      </c>
      <c r="B8" s="244" t="s">
        <v>323</v>
      </c>
      <c r="C8" s="245" t="s">
        <v>324</v>
      </c>
      <c r="D8" s="246">
        <v>15</v>
      </c>
      <c r="E8" s="247">
        <v>12</v>
      </c>
      <c r="F8" s="248">
        <v>7</v>
      </c>
      <c r="G8" s="249">
        <v>13</v>
      </c>
      <c r="H8" s="249">
        <v>9.4</v>
      </c>
      <c r="I8" s="249">
        <v>6.3</v>
      </c>
      <c r="J8" s="250">
        <v>2.8</v>
      </c>
      <c r="K8" s="251"/>
      <c r="L8" s="249">
        <v>48</v>
      </c>
      <c r="M8" s="249">
        <v>45</v>
      </c>
      <c r="N8" s="249">
        <v>72</v>
      </c>
      <c r="O8" s="252">
        <f>L8/E8</f>
        <v>4</v>
      </c>
      <c r="P8" s="252">
        <f>M8/D8</f>
        <v>3</v>
      </c>
      <c r="Q8" s="252">
        <f>O8*P8</f>
        <v>12</v>
      </c>
      <c r="R8" s="249">
        <f>ROUNDDOWN(45/F8,0)</f>
        <v>6</v>
      </c>
      <c r="S8" s="249">
        <v>13</v>
      </c>
      <c r="T8" s="249">
        <v>2</v>
      </c>
      <c r="U8" s="249">
        <v>2</v>
      </c>
      <c r="V8" s="249">
        <f>S8*T8*U8</f>
        <v>52</v>
      </c>
      <c r="W8" s="253">
        <f t="shared" ref="W8:W15" si="1">V8*N8</f>
        <v>3744</v>
      </c>
      <c r="X8" s="254">
        <v>2104007</v>
      </c>
      <c r="Y8" s="254" t="s">
        <v>320</v>
      </c>
      <c r="AA8" s="255" t="s">
        <v>325</v>
      </c>
    </row>
    <row r="9" spans="1:27" s="219" customFormat="1" x14ac:dyDescent="0.2">
      <c r="A9" s="243" t="s">
        <v>326</v>
      </c>
      <c r="B9" s="244" t="s">
        <v>327</v>
      </c>
      <c r="C9" s="245" t="s">
        <v>324</v>
      </c>
      <c r="D9" s="246">
        <v>24</v>
      </c>
      <c r="E9" s="247">
        <v>15</v>
      </c>
      <c r="F9" s="248">
        <v>5</v>
      </c>
      <c r="G9" s="249">
        <v>21.4</v>
      </c>
      <c r="H9" s="249">
        <v>13</v>
      </c>
      <c r="I9" s="249">
        <v>4.4000000000000004</v>
      </c>
      <c r="J9" s="256">
        <v>3</v>
      </c>
      <c r="K9" s="257"/>
      <c r="L9" s="249">
        <v>48</v>
      </c>
      <c r="M9" s="249">
        <v>45</v>
      </c>
      <c r="N9" s="258">
        <v>54</v>
      </c>
      <c r="O9" s="252">
        <v>3</v>
      </c>
      <c r="P9" s="252">
        <v>2</v>
      </c>
      <c r="Q9" s="252">
        <v>6</v>
      </c>
      <c r="R9" s="249">
        <v>9</v>
      </c>
      <c r="S9" s="249">
        <v>13</v>
      </c>
      <c r="T9" s="249">
        <v>2</v>
      </c>
      <c r="U9" s="249">
        <v>2</v>
      </c>
      <c r="V9" s="249">
        <f>S9*T9*U9</f>
        <v>52</v>
      </c>
      <c r="W9" s="253">
        <f t="shared" si="1"/>
        <v>2808</v>
      </c>
      <c r="X9" s="254">
        <v>2107364</v>
      </c>
      <c r="Y9" s="254" t="s">
        <v>320</v>
      </c>
      <c r="AA9" s="255" t="s">
        <v>328</v>
      </c>
    </row>
    <row r="10" spans="1:27" s="219" customFormat="1" ht="13.5" thickBot="1" x14ac:dyDescent="0.25">
      <c r="A10" s="243" t="s">
        <v>224</v>
      </c>
      <c r="B10" s="244" t="s">
        <v>329</v>
      </c>
      <c r="C10" s="245" t="s">
        <v>324</v>
      </c>
      <c r="D10" s="246">
        <v>24</v>
      </c>
      <c r="E10" s="247">
        <v>15</v>
      </c>
      <c r="F10" s="248">
        <v>7</v>
      </c>
      <c r="G10" s="249">
        <v>21.4</v>
      </c>
      <c r="H10" s="249">
        <v>13</v>
      </c>
      <c r="I10" s="249">
        <v>6.3</v>
      </c>
      <c r="J10" s="250">
        <v>4.5999999999999996</v>
      </c>
      <c r="K10" s="251"/>
      <c r="L10" s="249">
        <v>48</v>
      </c>
      <c r="M10" s="249">
        <v>45</v>
      </c>
      <c r="N10" s="249">
        <v>36</v>
      </c>
      <c r="O10" s="252">
        <f>L10/D10</f>
        <v>2</v>
      </c>
      <c r="P10" s="252">
        <f>M10/E10</f>
        <v>3</v>
      </c>
      <c r="Q10" s="252">
        <f t="shared" ref="Q10" si="2">O10*P10</f>
        <v>6</v>
      </c>
      <c r="R10" s="249">
        <f>ROUNDDOWN(45/F10,0)</f>
        <v>6</v>
      </c>
      <c r="S10" s="249">
        <v>13</v>
      </c>
      <c r="T10" s="249">
        <v>2</v>
      </c>
      <c r="U10" s="249">
        <v>2</v>
      </c>
      <c r="V10" s="249">
        <f t="shared" ref="V10:V15" si="3">S10*T10*U10</f>
        <v>52</v>
      </c>
      <c r="W10" s="253">
        <f t="shared" si="1"/>
        <v>1872</v>
      </c>
      <c r="X10" s="254">
        <v>2103994</v>
      </c>
      <c r="Y10" s="254" t="s">
        <v>320</v>
      </c>
      <c r="AA10" s="255" t="s">
        <v>330</v>
      </c>
    </row>
    <row r="11" spans="1:27" s="219" customFormat="1" x14ac:dyDescent="0.2">
      <c r="A11" s="259" t="s">
        <v>331</v>
      </c>
      <c r="B11" s="260" t="s">
        <v>332</v>
      </c>
      <c r="C11" s="261" t="s">
        <v>324</v>
      </c>
      <c r="D11" s="262">
        <v>32</v>
      </c>
      <c r="E11" s="263">
        <v>30</v>
      </c>
      <c r="F11" s="264">
        <v>25</v>
      </c>
      <c r="G11" s="249"/>
      <c r="H11" s="249"/>
      <c r="I11" s="249"/>
      <c r="J11" s="265">
        <v>65</v>
      </c>
      <c r="K11" s="266"/>
      <c r="L11" s="267">
        <v>32</v>
      </c>
      <c r="M11" s="267">
        <v>30</v>
      </c>
      <c r="N11" s="267">
        <v>1</v>
      </c>
      <c r="O11" s="267"/>
      <c r="P11" s="267"/>
      <c r="Q11" s="267"/>
      <c r="R11" s="267"/>
      <c r="S11" s="267">
        <v>21</v>
      </c>
      <c r="T11" s="267">
        <v>3</v>
      </c>
      <c r="U11" s="267">
        <v>4</v>
      </c>
      <c r="V11" s="267">
        <f t="shared" si="3"/>
        <v>252</v>
      </c>
      <c r="W11" s="268">
        <f t="shared" si="1"/>
        <v>252</v>
      </c>
      <c r="X11" s="269">
        <v>2107389</v>
      </c>
      <c r="Y11" s="269" t="s">
        <v>320</v>
      </c>
    </row>
    <row r="12" spans="1:27" s="219" customFormat="1" x14ac:dyDescent="0.2">
      <c r="A12" s="270" t="s">
        <v>333</v>
      </c>
      <c r="B12" s="244" t="s">
        <v>334</v>
      </c>
      <c r="C12" s="245" t="s">
        <v>324</v>
      </c>
      <c r="D12" s="246">
        <v>32</v>
      </c>
      <c r="E12" s="247">
        <v>30</v>
      </c>
      <c r="F12" s="248">
        <v>34</v>
      </c>
      <c r="G12" s="249"/>
      <c r="H12" s="249"/>
      <c r="I12" s="249"/>
      <c r="J12" s="250">
        <v>81</v>
      </c>
      <c r="K12" s="271"/>
      <c r="L12" s="249">
        <v>32</v>
      </c>
      <c r="M12" s="249">
        <v>30</v>
      </c>
      <c r="N12" s="249">
        <v>1</v>
      </c>
      <c r="O12" s="249"/>
      <c r="P12" s="249"/>
      <c r="Q12" s="249"/>
      <c r="R12" s="249"/>
      <c r="S12" s="249">
        <v>21</v>
      </c>
      <c r="T12" s="249">
        <v>3</v>
      </c>
      <c r="U12" s="249">
        <v>3</v>
      </c>
      <c r="V12" s="249">
        <f t="shared" si="3"/>
        <v>189</v>
      </c>
      <c r="W12" s="253">
        <f t="shared" si="1"/>
        <v>189</v>
      </c>
      <c r="X12" s="254">
        <v>2107390</v>
      </c>
      <c r="Y12" s="254" t="s">
        <v>320</v>
      </c>
    </row>
    <row r="13" spans="1:27" s="219" customFormat="1" x14ac:dyDescent="0.2">
      <c r="A13" s="270" t="s">
        <v>335</v>
      </c>
      <c r="B13" s="244" t="s">
        <v>336</v>
      </c>
      <c r="C13" s="245" t="s">
        <v>324</v>
      </c>
      <c r="D13" s="246">
        <v>48</v>
      </c>
      <c r="E13" s="247">
        <v>45</v>
      </c>
      <c r="F13" s="248">
        <v>25</v>
      </c>
      <c r="G13" s="249"/>
      <c r="H13" s="249"/>
      <c r="I13" s="249"/>
      <c r="J13" s="250">
        <v>119</v>
      </c>
      <c r="K13" s="271"/>
      <c r="L13" s="249">
        <v>48</v>
      </c>
      <c r="M13" s="249">
        <v>45</v>
      </c>
      <c r="N13" s="249">
        <v>1</v>
      </c>
      <c r="O13" s="249"/>
      <c r="P13" s="249"/>
      <c r="Q13" s="249"/>
      <c r="R13" s="249"/>
      <c r="S13" s="249">
        <v>13</v>
      </c>
      <c r="T13" s="249">
        <v>2</v>
      </c>
      <c r="U13" s="249">
        <v>4</v>
      </c>
      <c r="V13" s="249">
        <f t="shared" si="3"/>
        <v>104</v>
      </c>
      <c r="W13" s="253">
        <f t="shared" si="1"/>
        <v>104</v>
      </c>
      <c r="X13" s="254">
        <v>2108925</v>
      </c>
      <c r="Y13" s="254" t="s">
        <v>320</v>
      </c>
    </row>
    <row r="14" spans="1:27" s="219" customFormat="1" x14ac:dyDescent="0.2">
      <c r="A14" s="270" t="s">
        <v>337</v>
      </c>
      <c r="B14" s="244" t="s">
        <v>338</v>
      </c>
      <c r="C14" s="245" t="s">
        <v>324</v>
      </c>
      <c r="D14" s="246">
        <v>48</v>
      </c>
      <c r="E14" s="247">
        <v>45</v>
      </c>
      <c r="F14" s="248">
        <v>34</v>
      </c>
      <c r="G14" s="249"/>
      <c r="H14" s="249"/>
      <c r="I14" s="249"/>
      <c r="J14" s="250">
        <v>145</v>
      </c>
      <c r="K14" s="271"/>
      <c r="L14" s="249">
        <v>48</v>
      </c>
      <c r="M14" s="249">
        <v>45</v>
      </c>
      <c r="N14" s="249">
        <v>1</v>
      </c>
      <c r="O14" s="249"/>
      <c r="P14" s="249"/>
      <c r="Q14" s="249"/>
      <c r="R14" s="249"/>
      <c r="S14" s="249">
        <v>13</v>
      </c>
      <c r="T14" s="249">
        <v>2</v>
      </c>
      <c r="U14" s="249">
        <v>3</v>
      </c>
      <c r="V14" s="249">
        <f t="shared" si="3"/>
        <v>78</v>
      </c>
      <c r="W14" s="253">
        <f t="shared" si="1"/>
        <v>78</v>
      </c>
      <c r="X14" s="254">
        <v>2348260</v>
      </c>
      <c r="Y14" s="254" t="s">
        <v>320</v>
      </c>
    </row>
    <row r="15" spans="1:27" s="219" customFormat="1" ht="13.5" thickBot="1" x14ac:dyDescent="0.25">
      <c r="A15" s="270" t="s">
        <v>339</v>
      </c>
      <c r="B15" s="244" t="s">
        <v>340</v>
      </c>
      <c r="C15" s="245" t="s">
        <v>324</v>
      </c>
      <c r="D15" s="246">
        <v>64</v>
      </c>
      <c r="E15" s="247">
        <v>48</v>
      </c>
      <c r="F15" s="248">
        <v>34</v>
      </c>
      <c r="G15" s="249"/>
      <c r="H15" s="249"/>
      <c r="I15" s="249"/>
      <c r="J15" s="250">
        <v>208</v>
      </c>
      <c r="K15" s="271"/>
      <c r="L15" s="249">
        <v>64</v>
      </c>
      <c r="M15" s="249">
        <v>48</v>
      </c>
      <c r="N15" s="249">
        <v>1</v>
      </c>
      <c r="O15" s="249"/>
      <c r="P15" s="249"/>
      <c r="Q15" s="249"/>
      <c r="R15" s="249"/>
      <c r="S15" s="249">
        <v>9</v>
      </c>
      <c r="T15" s="249">
        <v>2</v>
      </c>
      <c r="U15" s="249">
        <v>3</v>
      </c>
      <c r="V15" s="249">
        <f t="shared" si="3"/>
        <v>54</v>
      </c>
      <c r="W15" s="253">
        <f t="shared" si="1"/>
        <v>54</v>
      </c>
      <c r="X15" s="254">
        <v>2108932</v>
      </c>
      <c r="Y15" s="254" t="s">
        <v>320</v>
      </c>
    </row>
    <row r="16" spans="1:27" s="219" customFormat="1" ht="13.5" thickBot="1" x14ac:dyDescent="0.25">
      <c r="A16" s="272" t="s">
        <v>341</v>
      </c>
      <c r="B16" s="273"/>
      <c r="C16" s="273"/>
      <c r="D16" s="273"/>
      <c r="E16" s="273"/>
      <c r="F16" s="273"/>
      <c r="G16" s="249"/>
      <c r="H16" s="249"/>
      <c r="I16" s="249"/>
      <c r="J16" s="274"/>
      <c r="K16" s="275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7"/>
      <c r="Y16" s="278" t="s">
        <v>342</v>
      </c>
    </row>
    <row r="17" spans="1:31" s="219" customFormat="1" x14ac:dyDescent="0.2">
      <c r="A17" s="279" t="s">
        <v>343</v>
      </c>
      <c r="B17" s="280" t="s">
        <v>344</v>
      </c>
      <c r="C17" s="261" t="s">
        <v>345</v>
      </c>
      <c r="D17" s="262">
        <v>9</v>
      </c>
      <c r="E17" s="263">
        <v>9</v>
      </c>
      <c r="F17" s="248">
        <v>5</v>
      </c>
      <c r="G17" s="249"/>
      <c r="H17" s="249"/>
      <c r="I17" s="249"/>
      <c r="J17" s="265">
        <v>1</v>
      </c>
      <c r="K17" s="281"/>
      <c r="L17" s="282" t="s">
        <v>346</v>
      </c>
      <c r="M17" s="282" t="s">
        <v>346</v>
      </c>
      <c r="N17" s="282" t="s">
        <v>346</v>
      </c>
      <c r="O17" s="282"/>
      <c r="P17" s="282"/>
      <c r="Q17" s="282"/>
      <c r="R17" s="282"/>
      <c r="S17" s="282" t="s">
        <v>346</v>
      </c>
      <c r="T17" s="282" t="s">
        <v>346</v>
      </c>
      <c r="U17" s="282" t="s">
        <v>346</v>
      </c>
      <c r="V17" s="282" t="s">
        <v>346</v>
      </c>
      <c r="W17" s="253" t="s">
        <v>346</v>
      </c>
      <c r="X17" s="283" t="s">
        <v>237</v>
      </c>
      <c r="Y17" s="254" t="s">
        <v>237</v>
      </c>
    </row>
    <row r="18" spans="1:31" s="219" customFormat="1" x14ac:dyDescent="0.2">
      <c r="A18" s="270" t="s">
        <v>347</v>
      </c>
      <c r="B18" s="280" t="s">
        <v>348</v>
      </c>
      <c r="C18" s="245" t="s">
        <v>345</v>
      </c>
      <c r="D18" s="262">
        <v>9</v>
      </c>
      <c r="E18" s="263">
        <v>9</v>
      </c>
      <c r="F18" s="248">
        <v>5.25</v>
      </c>
      <c r="G18" s="249"/>
      <c r="H18" s="249"/>
      <c r="I18" s="249"/>
      <c r="J18" s="250">
        <v>1</v>
      </c>
      <c r="K18" s="284"/>
      <c r="L18" s="249" t="s">
        <v>346</v>
      </c>
      <c r="M18" s="249" t="s">
        <v>346</v>
      </c>
      <c r="N18" s="249" t="s">
        <v>346</v>
      </c>
      <c r="O18" s="249"/>
      <c r="P18" s="249"/>
      <c r="Q18" s="249"/>
      <c r="R18" s="249"/>
      <c r="S18" s="249" t="s">
        <v>346</v>
      </c>
      <c r="T18" s="249" t="s">
        <v>346</v>
      </c>
      <c r="U18" s="249" t="s">
        <v>346</v>
      </c>
      <c r="V18" s="249" t="s">
        <v>346</v>
      </c>
      <c r="W18" s="253" t="s">
        <v>346</v>
      </c>
      <c r="X18" s="283" t="s">
        <v>237</v>
      </c>
      <c r="Y18" s="254" t="s">
        <v>237</v>
      </c>
    </row>
    <row r="19" spans="1:31" s="219" customFormat="1" x14ac:dyDescent="0.2">
      <c r="A19" s="270" t="s">
        <v>349</v>
      </c>
      <c r="B19" s="280" t="s">
        <v>350</v>
      </c>
      <c r="C19" s="245" t="s">
        <v>345</v>
      </c>
      <c r="D19" s="262">
        <v>9</v>
      </c>
      <c r="E19" s="263">
        <v>9</v>
      </c>
      <c r="F19" s="219">
        <v>6</v>
      </c>
      <c r="G19" s="249"/>
      <c r="H19" s="249"/>
      <c r="I19" s="249"/>
      <c r="J19" s="250">
        <v>1</v>
      </c>
      <c r="K19" s="284"/>
      <c r="L19" s="249" t="s">
        <v>346</v>
      </c>
      <c r="M19" s="249" t="s">
        <v>346</v>
      </c>
      <c r="N19" s="249" t="s">
        <v>346</v>
      </c>
      <c r="O19" s="249"/>
      <c r="P19" s="249"/>
      <c r="Q19" s="249"/>
      <c r="R19" s="249"/>
      <c r="S19" s="249" t="s">
        <v>346</v>
      </c>
      <c r="T19" s="249" t="s">
        <v>346</v>
      </c>
      <c r="U19" s="249" t="s">
        <v>346</v>
      </c>
      <c r="V19" s="249" t="s">
        <v>346</v>
      </c>
      <c r="W19" s="253" t="s">
        <v>346</v>
      </c>
      <c r="X19" s="283" t="s">
        <v>237</v>
      </c>
      <c r="Y19" s="254" t="s">
        <v>237</v>
      </c>
    </row>
    <row r="20" spans="1:31" s="219" customFormat="1" ht="13.5" thickBot="1" x14ac:dyDescent="0.25">
      <c r="A20" s="270" t="s">
        <v>351</v>
      </c>
      <c r="B20" s="280" t="s">
        <v>352</v>
      </c>
      <c r="C20" s="245" t="s">
        <v>345</v>
      </c>
      <c r="D20" s="262">
        <v>9</v>
      </c>
      <c r="E20" s="263">
        <v>9</v>
      </c>
      <c r="F20" s="248">
        <v>7</v>
      </c>
      <c r="G20" s="249"/>
      <c r="H20" s="249"/>
      <c r="I20" s="249"/>
      <c r="J20" s="250">
        <v>1</v>
      </c>
      <c r="K20" s="284"/>
      <c r="L20" s="249" t="s">
        <v>346</v>
      </c>
      <c r="M20" s="249" t="s">
        <v>346</v>
      </c>
      <c r="N20" s="249" t="s">
        <v>346</v>
      </c>
      <c r="O20" s="249"/>
      <c r="P20" s="249"/>
      <c r="Q20" s="249"/>
      <c r="R20" s="249"/>
      <c r="S20" s="249" t="s">
        <v>346</v>
      </c>
      <c r="T20" s="249" t="s">
        <v>346</v>
      </c>
      <c r="U20" s="249" t="s">
        <v>346</v>
      </c>
      <c r="V20" s="249" t="s">
        <v>346</v>
      </c>
      <c r="W20" s="253" t="s">
        <v>346</v>
      </c>
      <c r="X20" s="283" t="s">
        <v>237</v>
      </c>
      <c r="Y20" s="254" t="s">
        <v>342</v>
      </c>
    </row>
    <row r="21" spans="1:31" s="234" customFormat="1" ht="13.5" thickBot="1" x14ac:dyDescent="0.3">
      <c r="A21" s="285"/>
      <c r="B21" s="286"/>
      <c r="C21" s="286"/>
      <c r="D21" s="286"/>
      <c r="E21" s="286"/>
      <c r="F21" s="286"/>
      <c r="G21" s="237"/>
      <c r="H21" s="237"/>
      <c r="I21" s="237"/>
      <c r="J21" s="287"/>
      <c r="K21" s="288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90"/>
      <c r="Y21" s="291"/>
    </row>
    <row r="22" spans="1:31" s="219" customFormat="1" ht="25.5" x14ac:dyDescent="0.2">
      <c r="A22" s="292" t="s">
        <v>353</v>
      </c>
      <c r="B22" s="293" t="s">
        <v>354</v>
      </c>
      <c r="C22" s="294" t="s">
        <v>324</v>
      </c>
      <c r="D22" s="295">
        <v>36</v>
      </c>
      <c r="E22" s="296">
        <v>30</v>
      </c>
      <c r="F22" s="297">
        <v>5</v>
      </c>
      <c r="G22" s="249"/>
      <c r="H22" s="249"/>
      <c r="I22" s="249"/>
      <c r="J22" s="298">
        <v>30</v>
      </c>
      <c r="K22" s="299"/>
      <c r="L22" s="267"/>
      <c r="M22" s="267"/>
      <c r="N22" s="267">
        <f>7488/52</f>
        <v>144</v>
      </c>
      <c r="O22" s="267"/>
      <c r="P22" s="267"/>
      <c r="Q22" s="267"/>
      <c r="R22" s="267"/>
      <c r="S22" s="267">
        <v>13</v>
      </c>
      <c r="T22" s="267">
        <v>2</v>
      </c>
      <c r="U22" s="267">
        <v>2</v>
      </c>
      <c r="V22" s="267">
        <f t="shared" ref="V22:V35" si="4">S22*T22*U22</f>
        <v>52</v>
      </c>
      <c r="W22" s="268">
        <f t="shared" ref="W22:W35" si="5">V22*N22</f>
        <v>7488</v>
      </c>
      <c r="X22" s="269"/>
      <c r="Y22" s="269" t="s">
        <v>342</v>
      </c>
    </row>
    <row r="23" spans="1:31" s="306" customFormat="1" ht="14.1" customHeight="1" x14ac:dyDescent="0.2">
      <c r="A23" s="300" t="s">
        <v>355</v>
      </c>
      <c r="B23" s="260" t="s">
        <v>356</v>
      </c>
      <c r="C23" s="261" t="s">
        <v>345</v>
      </c>
      <c r="D23" s="262">
        <v>32</v>
      </c>
      <c r="E23" s="263">
        <v>30</v>
      </c>
      <c r="F23" s="264">
        <v>5</v>
      </c>
      <c r="G23" s="301"/>
      <c r="H23" s="301"/>
      <c r="I23" s="301"/>
      <c r="J23" s="265">
        <v>30</v>
      </c>
      <c r="K23" s="302"/>
      <c r="L23" s="282">
        <v>32</v>
      </c>
      <c r="M23" s="282">
        <v>32</v>
      </c>
      <c r="N23" s="282">
        <v>144</v>
      </c>
      <c r="O23" s="282"/>
      <c r="P23" s="282"/>
      <c r="Q23" s="282">
        <v>1</v>
      </c>
      <c r="R23" s="282"/>
      <c r="S23" s="282">
        <v>58</v>
      </c>
      <c r="T23" s="282">
        <v>3</v>
      </c>
      <c r="U23" s="282">
        <v>2</v>
      </c>
      <c r="V23" s="282">
        <f t="shared" si="4"/>
        <v>348</v>
      </c>
      <c r="W23" s="303">
        <f t="shared" si="5"/>
        <v>50112</v>
      </c>
      <c r="X23" s="283"/>
      <c r="Y23" s="304" t="s">
        <v>342</v>
      </c>
      <c r="Z23" s="234"/>
      <c r="AA23" s="234"/>
      <c r="AB23" s="234"/>
      <c r="AC23" s="305"/>
      <c r="AD23" s="305"/>
      <c r="AE23" s="219"/>
    </row>
    <row r="24" spans="1:31" s="219" customFormat="1" ht="25.5" x14ac:dyDescent="0.2">
      <c r="A24" s="300" t="s">
        <v>357</v>
      </c>
      <c r="B24" s="260" t="s">
        <v>358</v>
      </c>
      <c r="C24" s="261" t="s">
        <v>324</v>
      </c>
      <c r="D24" s="262">
        <v>47</v>
      </c>
      <c r="E24" s="263">
        <v>45</v>
      </c>
      <c r="F24" s="307">
        <v>5</v>
      </c>
      <c r="G24" s="249"/>
      <c r="H24" s="249"/>
      <c r="I24" s="249"/>
      <c r="J24" s="308">
        <v>45</v>
      </c>
      <c r="K24" s="281"/>
      <c r="L24" s="282"/>
      <c r="M24" s="249"/>
      <c r="N24" s="249">
        <f>7488/52</f>
        <v>144</v>
      </c>
      <c r="O24" s="249"/>
      <c r="P24" s="249"/>
      <c r="Q24" s="249"/>
      <c r="R24" s="249"/>
      <c r="S24" s="249">
        <v>13</v>
      </c>
      <c r="T24" s="249">
        <v>2</v>
      </c>
      <c r="U24" s="249">
        <v>2</v>
      </c>
      <c r="V24" s="249">
        <f t="shared" si="4"/>
        <v>52</v>
      </c>
      <c r="W24" s="253">
        <f t="shared" si="5"/>
        <v>7488</v>
      </c>
      <c r="X24" s="254"/>
      <c r="Y24" s="254" t="s">
        <v>342</v>
      </c>
    </row>
    <row r="25" spans="1:31" s="219" customFormat="1" x14ac:dyDescent="0.2">
      <c r="A25" s="243" t="s">
        <v>359</v>
      </c>
      <c r="B25" s="244" t="s">
        <v>360</v>
      </c>
      <c r="C25" s="245" t="s">
        <v>345</v>
      </c>
      <c r="D25" s="246">
        <v>36</v>
      </c>
      <c r="E25" s="247">
        <v>36</v>
      </c>
      <c r="F25" s="309">
        <v>5</v>
      </c>
      <c r="G25" s="249"/>
      <c r="H25" s="249"/>
      <c r="I25" s="249"/>
      <c r="J25" s="310">
        <v>40</v>
      </c>
      <c r="K25" s="284"/>
      <c r="L25" s="249"/>
      <c r="M25" s="249"/>
      <c r="N25" s="249">
        <v>72</v>
      </c>
      <c r="O25" s="249"/>
      <c r="P25" s="249"/>
      <c r="Q25" s="249"/>
      <c r="R25" s="249"/>
      <c r="S25" s="249">
        <v>13</v>
      </c>
      <c r="T25" s="249">
        <v>2</v>
      </c>
      <c r="U25" s="249">
        <v>2</v>
      </c>
      <c r="V25" s="249">
        <f t="shared" si="4"/>
        <v>52</v>
      </c>
      <c r="W25" s="253">
        <f t="shared" si="5"/>
        <v>3744</v>
      </c>
      <c r="X25" s="254"/>
      <c r="Y25" s="254" t="s">
        <v>342</v>
      </c>
    </row>
    <row r="26" spans="1:31" s="219" customFormat="1" x14ac:dyDescent="0.2">
      <c r="A26" s="243" t="s">
        <v>361</v>
      </c>
      <c r="B26" s="244" t="s">
        <v>362</v>
      </c>
      <c r="C26" s="245" t="s">
        <v>345</v>
      </c>
      <c r="D26" s="246">
        <v>44</v>
      </c>
      <c r="E26" s="247">
        <v>44</v>
      </c>
      <c r="F26" s="309">
        <v>5</v>
      </c>
      <c r="G26" s="249"/>
      <c r="H26" s="249"/>
      <c r="I26" s="249"/>
      <c r="J26" s="310">
        <v>40</v>
      </c>
      <c r="K26" s="284"/>
      <c r="L26" s="249"/>
      <c r="M26" s="249"/>
      <c r="N26" s="249">
        <v>72</v>
      </c>
      <c r="O26" s="249"/>
      <c r="P26" s="249"/>
      <c r="Q26" s="249"/>
      <c r="R26" s="249"/>
      <c r="S26" s="249">
        <v>13</v>
      </c>
      <c r="T26" s="249">
        <v>2</v>
      </c>
      <c r="U26" s="249">
        <v>2</v>
      </c>
      <c r="V26" s="249">
        <f t="shared" si="4"/>
        <v>52</v>
      </c>
      <c r="W26" s="253">
        <f t="shared" si="5"/>
        <v>3744</v>
      </c>
      <c r="X26" s="254"/>
      <c r="Y26" s="254" t="s">
        <v>342</v>
      </c>
    </row>
    <row r="27" spans="1:31" s="219" customFormat="1" x14ac:dyDescent="0.2">
      <c r="A27" s="243" t="s">
        <v>363</v>
      </c>
      <c r="B27" s="244" t="s">
        <v>364</v>
      </c>
      <c r="C27" s="245" t="s">
        <v>345</v>
      </c>
      <c r="D27" s="246">
        <v>48</v>
      </c>
      <c r="E27" s="247">
        <v>40</v>
      </c>
      <c r="F27" s="309">
        <v>5</v>
      </c>
      <c r="G27" s="249"/>
      <c r="H27" s="249"/>
      <c r="I27" s="249"/>
      <c r="J27" s="310">
        <v>40</v>
      </c>
      <c r="K27" s="284"/>
      <c r="L27" s="249"/>
      <c r="M27" s="249"/>
      <c r="N27" s="249">
        <v>72</v>
      </c>
      <c r="O27" s="249"/>
      <c r="P27" s="249"/>
      <c r="Q27" s="249"/>
      <c r="R27" s="249"/>
      <c r="S27" s="249">
        <v>13</v>
      </c>
      <c r="T27" s="249">
        <v>2</v>
      </c>
      <c r="U27" s="249">
        <v>2</v>
      </c>
      <c r="V27" s="249">
        <f t="shared" si="4"/>
        <v>52</v>
      </c>
      <c r="W27" s="253">
        <f t="shared" si="5"/>
        <v>3744</v>
      </c>
      <c r="X27" s="254"/>
      <c r="Y27" s="254" t="s">
        <v>342</v>
      </c>
    </row>
    <row r="28" spans="1:31" s="219" customFormat="1" x14ac:dyDescent="0.2">
      <c r="A28" s="243" t="s">
        <v>365</v>
      </c>
      <c r="B28" s="244" t="s">
        <v>366</v>
      </c>
      <c r="C28" s="245" t="s">
        <v>345</v>
      </c>
      <c r="D28" s="246">
        <v>48</v>
      </c>
      <c r="E28" s="247">
        <v>45</v>
      </c>
      <c r="F28" s="309">
        <v>5</v>
      </c>
      <c r="G28" s="249"/>
      <c r="H28" s="249"/>
      <c r="I28" s="249"/>
      <c r="J28" s="310">
        <v>50</v>
      </c>
      <c r="K28" s="284"/>
      <c r="L28" s="249"/>
      <c r="M28" s="249"/>
      <c r="N28" s="249">
        <v>72</v>
      </c>
      <c r="O28" s="249"/>
      <c r="P28" s="249"/>
      <c r="Q28" s="249"/>
      <c r="R28" s="249"/>
      <c r="S28" s="249">
        <v>13</v>
      </c>
      <c r="T28" s="249">
        <v>2</v>
      </c>
      <c r="U28" s="249">
        <v>2</v>
      </c>
      <c r="V28" s="249">
        <f t="shared" si="4"/>
        <v>52</v>
      </c>
      <c r="W28" s="253">
        <f t="shared" si="5"/>
        <v>3744</v>
      </c>
      <c r="X28" s="254"/>
      <c r="Y28" s="254" t="s">
        <v>342</v>
      </c>
    </row>
    <row r="29" spans="1:31" s="219" customFormat="1" x14ac:dyDescent="0.2">
      <c r="A29" s="243" t="s">
        <v>367</v>
      </c>
      <c r="B29" s="244" t="s">
        <v>368</v>
      </c>
      <c r="C29" s="245" t="s">
        <v>324</v>
      </c>
      <c r="D29" s="246">
        <v>48</v>
      </c>
      <c r="E29" s="247">
        <v>45</v>
      </c>
      <c r="F29" s="309">
        <v>5</v>
      </c>
      <c r="G29" s="249"/>
      <c r="H29" s="249"/>
      <c r="I29" s="249"/>
      <c r="J29" s="310">
        <v>50</v>
      </c>
      <c r="K29" s="271"/>
      <c r="L29" s="249"/>
      <c r="M29" s="249"/>
      <c r="N29" s="249">
        <v>72</v>
      </c>
      <c r="O29" s="249"/>
      <c r="P29" s="249"/>
      <c r="Q29" s="249"/>
      <c r="R29" s="249"/>
      <c r="S29" s="249">
        <v>13</v>
      </c>
      <c r="T29" s="249">
        <v>2</v>
      </c>
      <c r="U29" s="249">
        <v>2</v>
      </c>
      <c r="V29" s="249">
        <f t="shared" si="4"/>
        <v>52</v>
      </c>
      <c r="W29" s="253">
        <f t="shared" si="5"/>
        <v>3744</v>
      </c>
      <c r="X29" s="254"/>
      <c r="Y29" s="254" t="s">
        <v>320</v>
      </c>
    </row>
    <row r="30" spans="1:31" s="219" customFormat="1" x14ac:dyDescent="0.2">
      <c r="A30" s="243" t="s">
        <v>369</v>
      </c>
      <c r="B30" s="244" t="s">
        <v>370</v>
      </c>
      <c r="C30" s="245" t="s">
        <v>324</v>
      </c>
      <c r="D30" s="246">
        <v>48</v>
      </c>
      <c r="E30" s="247">
        <v>45</v>
      </c>
      <c r="F30" s="309">
        <v>6</v>
      </c>
      <c r="G30" s="249"/>
      <c r="H30" s="249"/>
      <c r="I30" s="249"/>
      <c r="J30" s="310">
        <v>55</v>
      </c>
      <c r="K30" s="271"/>
      <c r="L30" s="249"/>
      <c r="M30" s="249"/>
      <c r="N30" s="249">
        <v>1</v>
      </c>
      <c r="O30" s="249"/>
      <c r="P30" s="249"/>
      <c r="Q30" s="249"/>
      <c r="R30" s="249"/>
      <c r="S30" s="249">
        <v>13</v>
      </c>
      <c r="T30" s="249">
        <v>2</v>
      </c>
      <c r="U30" s="249">
        <v>2</v>
      </c>
      <c r="V30" s="249">
        <f t="shared" si="4"/>
        <v>52</v>
      </c>
      <c r="W30" s="253">
        <f>V30*N30</f>
        <v>52</v>
      </c>
      <c r="X30" s="254">
        <v>2289928</v>
      </c>
      <c r="Y30" s="254" t="s">
        <v>320</v>
      </c>
    </row>
    <row r="31" spans="1:31" s="219" customFormat="1" x14ac:dyDescent="0.2">
      <c r="A31" s="243" t="s">
        <v>371</v>
      </c>
      <c r="B31" s="244" t="s">
        <v>372</v>
      </c>
      <c r="C31" s="245" t="s">
        <v>324</v>
      </c>
      <c r="D31" s="246">
        <v>48</v>
      </c>
      <c r="E31" s="247">
        <v>45</v>
      </c>
      <c r="F31" s="309">
        <v>6</v>
      </c>
      <c r="G31" s="249"/>
      <c r="H31" s="249"/>
      <c r="I31" s="249"/>
      <c r="J31" s="310">
        <v>15</v>
      </c>
      <c r="K31" s="271"/>
      <c r="L31" s="249"/>
      <c r="M31" s="249"/>
      <c r="N31" s="249">
        <v>1</v>
      </c>
      <c r="O31" s="249"/>
      <c r="P31" s="249"/>
      <c r="Q31" s="249"/>
      <c r="R31" s="249"/>
      <c r="S31" s="249">
        <v>13</v>
      </c>
      <c r="T31" s="249">
        <v>2</v>
      </c>
      <c r="U31" s="249">
        <v>2</v>
      </c>
      <c r="V31" s="249">
        <f t="shared" si="4"/>
        <v>52</v>
      </c>
      <c r="W31" s="253">
        <f>V31*N31</f>
        <v>52</v>
      </c>
      <c r="X31" s="254">
        <v>2289932</v>
      </c>
      <c r="Y31" s="254" t="s">
        <v>320</v>
      </c>
    </row>
    <row r="32" spans="1:31" s="219" customFormat="1" x14ac:dyDescent="0.2">
      <c r="A32" s="243" t="s">
        <v>373</v>
      </c>
      <c r="B32" s="244" t="s">
        <v>374</v>
      </c>
      <c r="C32" s="245" t="s">
        <v>324</v>
      </c>
      <c r="D32" s="246">
        <v>48</v>
      </c>
      <c r="E32" s="247">
        <v>45</v>
      </c>
      <c r="F32" s="309">
        <v>3</v>
      </c>
      <c r="G32" s="249"/>
      <c r="H32" s="249"/>
      <c r="I32" s="249"/>
      <c r="J32" s="310">
        <v>20</v>
      </c>
      <c r="K32" s="271"/>
      <c r="L32" s="249"/>
      <c r="M32" s="249"/>
      <c r="N32" s="249">
        <v>1</v>
      </c>
      <c r="O32" s="249"/>
      <c r="P32" s="249"/>
      <c r="Q32" s="249"/>
      <c r="R32" s="249"/>
      <c r="S32" s="249">
        <v>13</v>
      </c>
      <c r="T32" s="249">
        <v>2</v>
      </c>
      <c r="U32" s="249">
        <v>2</v>
      </c>
      <c r="V32" s="249">
        <f t="shared" si="4"/>
        <v>52</v>
      </c>
      <c r="W32" s="253">
        <f>V32*N32</f>
        <v>52</v>
      </c>
      <c r="X32" s="254">
        <v>2289933</v>
      </c>
      <c r="Y32" s="254" t="s">
        <v>320</v>
      </c>
    </row>
    <row r="33" spans="1:25" s="219" customFormat="1" ht="25.5" x14ac:dyDescent="0.2">
      <c r="A33" s="243" t="s">
        <v>375</v>
      </c>
      <c r="B33" s="244" t="s">
        <v>376</v>
      </c>
      <c r="C33" s="245" t="s">
        <v>324</v>
      </c>
      <c r="D33" s="246">
        <v>48</v>
      </c>
      <c r="E33" s="247">
        <v>45</v>
      </c>
      <c r="F33" s="309">
        <v>5</v>
      </c>
      <c r="G33" s="249"/>
      <c r="H33" s="249"/>
      <c r="I33" s="249"/>
      <c r="J33" s="310">
        <v>21</v>
      </c>
      <c r="K33" s="271"/>
      <c r="L33" s="249"/>
      <c r="M33" s="249"/>
      <c r="N33" s="249">
        <v>1</v>
      </c>
      <c r="O33" s="249"/>
      <c r="P33" s="249"/>
      <c r="Q33" s="249"/>
      <c r="R33" s="249"/>
      <c r="S33" s="249">
        <v>13</v>
      </c>
      <c r="T33" s="249">
        <v>2</v>
      </c>
      <c r="U33" s="249">
        <v>2</v>
      </c>
      <c r="V33" s="249">
        <f t="shared" si="4"/>
        <v>52</v>
      </c>
      <c r="W33" s="253">
        <f>V33*N33</f>
        <v>52</v>
      </c>
      <c r="X33" s="254">
        <v>2289935</v>
      </c>
      <c r="Y33" s="254" t="s">
        <v>320</v>
      </c>
    </row>
    <row r="34" spans="1:25" s="219" customFormat="1" x14ac:dyDescent="0.2">
      <c r="A34" s="243" t="s">
        <v>377</v>
      </c>
      <c r="B34" s="244"/>
      <c r="C34" s="245" t="s">
        <v>324</v>
      </c>
      <c r="D34" s="246">
        <v>48</v>
      </c>
      <c r="E34" s="247">
        <v>45</v>
      </c>
      <c r="F34" s="309"/>
      <c r="G34" s="249"/>
      <c r="H34" s="249"/>
      <c r="I34" s="249"/>
      <c r="J34" s="310"/>
      <c r="K34" s="271"/>
      <c r="L34" s="249"/>
      <c r="M34" s="249"/>
      <c r="N34" s="249">
        <v>1</v>
      </c>
      <c r="O34" s="249"/>
      <c r="P34" s="249"/>
      <c r="Q34" s="249"/>
      <c r="R34" s="249"/>
      <c r="S34" s="249">
        <v>13</v>
      </c>
      <c r="T34" s="249">
        <v>2</v>
      </c>
      <c r="U34" s="249">
        <v>2</v>
      </c>
      <c r="V34" s="249">
        <f t="shared" si="4"/>
        <v>52</v>
      </c>
      <c r="W34" s="253">
        <f>V34*N34</f>
        <v>52</v>
      </c>
      <c r="X34" s="254"/>
      <c r="Y34" s="254" t="s">
        <v>320</v>
      </c>
    </row>
    <row r="35" spans="1:25" s="219" customFormat="1" x14ac:dyDescent="0.2">
      <c r="A35" s="243" t="s">
        <v>355</v>
      </c>
      <c r="B35" s="244" t="s">
        <v>356</v>
      </c>
      <c r="C35" s="245" t="s">
        <v>345</v>
      </c>
      <c r="D35" s="246">
        <v>32</v>
      </c>
      <c r="E35" s="247">
        <v>30</v>
      </c>
      <c r="F35" s="309">
        <v>5</v>
      </c>
      <c r="G35" s="249"/>
      <c r="H35" s="249"/>
      <c r="I35" s="249"/>
      <c r="J35" s="310">
        <v>30</v>
      </c>
      <c r="K35" s="284"/>
      <c r="L35" s="249"/>
      <c r="M35" s="249"/>
      <c r="N35" s="311" t="s">
        <v>346</v>
      </c>
      <c r="O35" s="311"/>
      <c r="P35" s="311"/>
      <c r="Q35" s="311"/>
      <c r="R35" s="311"/>
      <c r="S35" s="249">
        <v>58</v>
      </c>
      <c r="T35" s="249">
        <v>3</v>
      </c>
      <c r="U35" s="249">
        <v>2</v>
      </c>
      <c r="V35" s="249">
        <f t="shared" si="4"/>
        <v>348</v>
      </c>
      <c r="W35" s="253" t="e">
        <f t="shared" si="5"/>
        <v>#VALUE!</v>
      </c>
      <c r="X35" s="254"/>
      <c r="Y35" s="254" t="s">
        <v>342</v>
      </c>
    </row>
    <row r="36" spans="1:25" s="219" customFormat="1" x14ac:dyDescent="0.2">
      <c r="A36" s="312"/>
      <c r="B36" s="313"/>
      <c r="C36" s="314"/>
      <c r="D36" s="315"/>
      <c r="E36" s="316"/>
      <c r="F36" s="317"/>
      <c r="G36" s="318"/>
      <c r="H36" s="319"/>
    </row>
    <row r="37" spans="1:25" s="219" customFormat="1" ht="13.5" thickBot="1" x14ac:dyDescent="0.25">
      <c r="A37" s="312"/>
      <c r="B37" s="313"/>
      <c r="C37" s="314"/>
      <c r="D37" s="315"/>
      <c r="E37" s="316"/>
      <c r="F37" s="316"/>
    </row>
    <row r="38" spans="1:25" s="219" customFormat="1" ht="13.5" thickBot="1" x14ac:dyDescent="0.25">
      <c r="A38" s="320" t="s">
        <v>226</v>
      </c>
      <c r="B38" s="73" t="s">
        <v>378</v>
      </c>
      <c r="C38" s="321"/>
      <c r="D38" s="321"/>
      <c r="E38" s="321"/>
      <c r="F38" s="321"/>
      <c r="G38" s="321"/>
      <c r="H38" s="321"/>
      <c r="I38" s="322"/>
      <c r="J38" s="323" t="e">
        <f>#REF!*#REF!</f>
        <v>#REF!</v>
      </c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</row>
    <row r="39" spans="1:25" s="219" customFormat="1" x14ac:dyDescent="0.2">
      <c r="A39" s="219" t="s">
        <v>379</v>
      </c>
      <c r="B39" s="325" t="s">
        <v>380</v>
      </c>
      <c r="C39" s="326"/>
      <c r="D39" s="327">
        <v>0.25</v>
      </c>
      <c r="E39" s="328">
        <v>0.5</v>
      </c>
      <c r="F39" s="329">
        <v>1</v>
      </c>
      <c r="G39" s="329">
        <v>2</v>
      </c>
      <c r="H39" s="330">
        <v>3</v>
      </c>
      <c r="I39" s="330">
        <v>4</v>
      </c>
      <c r="J39" s="331">
        <v>5</v>
      </c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</row>
    <row r="40" spans="1:25" s="219" customFormat="1" x14ac:dyDescent="0.2">
      <c r="B40" s="333" t="s">
        <v>381</v>
      </c>
      <c r="C40" s="334"/>
      <c r="D40" s="335">
        <v>4</v>
      </c>
      <c r="E40" s="336">
        <v>4</v>
      </c>
      <c r="F40" s="336">
        <v>4</v>
      </c>
      <c r="G40" s="336">
        <v>4</v>
      </c>
      <c r="H40" s="336">
        <v>4</v>
      </c>
      <c r="I40" s="336">
        <v>4</v>
      </c>
      <c r="J40" s="337">
        <v>4</v>
      </c>
      <c r="K40" s="338"/>
      <c r="L40" s="338"/>
      <c r="M40" s="338"/>
      <c r="N40" s="338"/>
      <c r="O40" s="338"/>
      <c r="P40" s="339" t="s">
        <v>382</v>
      </c>
      <c r="Q40" s="338"/>
      <c r="R40" s="338"/>
      <c r="S40" s="340" t="s">
        <v>380</v>
      </c>
      <c r="T40" s="341"/>
      <c r="U40" s="340"/>
      <c r="V40" s="340"/>
    </row>
    <row r="41" spans="1:25" s="219" customFormat="1" x14ac:dyDescent="0.2">
      <c r="B41" s="333" t="s">
        <v>383</v>
      </c>
      <c r="C41" s="334"/>
      <c r="D41" s="335">
        <f t="shared" ref="D41:J41" si="6">$BO$2*D39</f>
        <v>0</v>
      </c>
      <c r="E41" s="342">
        <f t="shared" si="6"/>
        <v>0</v>
      </c>
      <c r="F41" s="342">
        <f t="shared" si="6"/>
        <v>0</v>
      </c>
      <c r="G41" s="342">
        <f t="shared" si="6"/>
        <v>0</v>
      </c>
      <c r="H41" s="342">
        <f t="shared" si="6"/>
        <v>0</v>
      </c>
      <c r="I41" s="342">
        <f t="shared" si="6"/>
        <v>0</v>
      </c>
      <c r="J41" s="342">
        <f t="shared" si="6"/>
        <v>0</v>
      </c>
      <c r="K41" s="343"/>
      <c r="L41" s="343"/>
      <c r="M41" s="343"/>
      <c r="N41" s="343"/>
      <c r="O41" s="343"/>
      <c r="P41" s="344" t="s">
        <v>384</v>
      </c>
      <c r="Q41" s="338"/>
      <c r="R41" s="338"/>
      <c r="S41" s="345" t="s">
        <v>385</v>
      </c>
      <c r="T41" s="345" t="s">
        <v>386</v>
      </c>
      <c r="U41" s="345"/>
      <c r="V41" s="345"/>
    </row>
    <row r="42" spans="1:25" s="219" customFormat="1" x14ac:dyDescent="0.2">
      <c r="B42" s="346" t="s">
        <v>387</v>
      </c>
      <c r="C42" s="347"/>
      <c r="D42" s="335">
        <v>6</v>
      </c>
      <c r="E42" s="336">
        <v>6</v>
      </c>
      <c r="F42" s="336">
        <v>6</v>
      </c>
      <c r="G42" s="336">
        <v>6</v>
      </c>
      <c r="H42" s="336">
        <v>6</v>
      </c>
      <c r="I42" s="336">
        <v>6</v>
      </c>
      <c r="J42" s="337">
        <v>6</v>
      </c>
      <c r="K42" s="343"/>
      <c r="L42" s="343"/>
      <c r="M42" s="343"/>
      <c r="N42" s="343"/>
      <c r="O42" s="343"/>
      <c r="P42" s="344" t="s">
        <v>388</v>
      </c>
      <c r="Q42" s="338"/>
      <c r="R42" s="338"/>
      <c r="S42" s="345" t="s">
        <v>389</v>
      </c>
      <c r="T42" s="348"/>
      <c r="U42" s="345"/>
      <c r="V42" s="345"/>
    </row>
    <row r="43" spans="1:25" s="219" customFormat="1" x14ac:dyDescent="0.2">
      <c r="B43" s="346" t="s">
        <v>390</v>
      </c>
      <c r="C43" s="347"/>
      <c r="D43" s="349">
        <f>SUM(D40:D42)</f>
        <v>10</v>
      </c>
      <c r="E43" s="350">
        <f t="shared" ref="E43:J43" si="7">SUM(E40:E42)</f>
        <v>10</v>
      </c>
      <c r="F43" s="350">
        <f t="shared" si="7"/>
        <v>10</v>
      </c>
      <c r="G43" s="350">
        <f t="shared" si="7"/>
        <v>10</v>
      </c>
      <c r="H43" s="350">
        <f t="shared" si="7"/>
        <v>10</v>
      </c>
      <c r="I43" s="350">
        <f t="shared" si="7"/>
        <v>10</v>
      </c>
      <c r="J43" s="350">
        <f t="shared" si="7"/>
        <v>10</v>
      </c>
      <c r="K43" s="343"/>
      <c r="L43" s="343"/>
      <c r="M43" s="343"/>
      <c r="N43" s="343"/>
      <c r="O43" s="343"/>
      <c r="P43" s="344" t="s">
        <v>391</v>
      </c>
      <c r="Q43" s="338"/>
      <c r="R43" s="338"/>
      <c r="S43" s="345" t="s">
        <v>392</v>
      </c>
      <c r="T43" s="348"/>
      <c r="U43" s="345"/>
      <c r="V43" s="345"/>
    </row>
    <row r="44" spans="1:25" s="219" customFormat="1" x14ac:dyDescent="0.2">
      <c r="B44" s="346" t="s">
        <v>393</v>
      </c>
      <c r="C44" s="347"/>
      <c r="D44" s="351">
        <v>8</v>
      </c>
      <c r="E44" s="336">
        <v>8</v>
      </c>
      <c r="F44" s="336">
        <v>8</v>
      </c>
      <c r="G44" s="336">
        <v>8</v>
      </c>
      <c r="H44" s="336">
        <v>8</v>
      </c>
      <c r="I44" s="336">
        <v>8</v>
      </c>
      <c r="J44" s="337">
        <v>8</v>
      </c>
      <c r="K44" s="352"/>
      <c r="L44" s="352"/>
      <c r="M44" s="352"/>
      <c r="N44" s="352"/>
      <c r="O44" s="352"/>
      <c r="P44" s="352"/>
      <c r="Q44" s="338"/>
      <c r="R44" s="338"/>
      <c r="S44" s="345" t="s">
        <v>394</v>
      </c>
      <c r="T44" s="353"/>
      <c r="U44" s="345"/>
      <c r="V44" s="345"/>
    </row>
    <row r="45" spans="1:25" s="219" customFormat="1" x14ac:dyDescent="0.2">
      <c r="B45" s="346" t="s">
        <v>395</v>
      </c>
      <c r="C45" s="347"/>
      <c r="D45" s="354">
        <f>(D40+D41+D44)</f>
        <v>12</v>
      </c>
      <c r="E45" s="355">
        <f t="shared" ref="E45:J45" si="8">(E40+E41+E44)</f>
        <v>12</v>
      </c>
      <c r="F45" s="355">
        <f t="shared" si="8"/>
        <v>12</v>
      </c>
      <c r="G45" s="355">
        <f t="shared" si="8"/>
        <v>12</v>
      </c>
      <c r="H45" s="355">
        <f t="shared" si="8"/>
        <v>12</v>
      </c>
      <c r="I45" s="355">
        <f t="shared" si="8"/>
        <v>12</v>
      </c>
      <c r="J45" s="355">
        <f t="shared" si="8"/>
        <v>12</v>
      </c>
      <c r="K45" s="343"/>
      <c r="L45" s="343"/>
      <c r="M45" s="343"/>
      <c r="N45" s="343"/>
      <c r="O45" s="343"/>
      <c r="P45" s="343"/>
      <c r="Q45" s="343"/>
      <c r="R45" s="343"/>
      <c r="S45" s="356" t="s">
        <v>396</v>
      </c>
      <c r="T45" s="348"/>
      <c r="U45" s="356"/>
      <c r="V45" s="356"/>
    </row>
    <row r="46" spans="1:25" s="219" customFormat="1" x14ac:dyDescent="0.2">
      <c r="B46" s="346" t="s">
        <v>397</v>
      </c>
      <c r="C46" s="347"/>
      <c r="D46" s="351">
        <v>12</v>
      </c>
      <c r="E46" s="336">
        <v>12</v>
      </c>
      <c r="F46" s="336">
        <v>12</v>
      </c>
      <c r="G46" s="336">
        <v>12</v>
      </c>
      <c r="H46" s="336">
        <v>12</v>
      </c>
      <c r="I46" s="336">
        <v>12</v>
      </c>
      <c r="J46" s="337">
        <v>12</v>
      </c>
      <c r="K46" s="352"/>
      <c r="L46" s="352"/>
      <c r="M46" s="352"/>
      <c r="N46" s="352"/>
      <c r="O46" s="352"/>
      <c r="P46" s="352"/>
      <c r="Q46" s="352"/>
      <c r="R46" s="352"/>
      <c r="S46" s="345"/>
      <c r="T46" s="348"/>
      <c r="U46" s="345"/>
      <c r="V46" s="345"/>
    </row>
    <row r="47" spans="1:25" s="219" customFormat="1" ht="13.5" thickBot="1" x14ac:dyDescent="0.25">
      <c r="B47" s="357" t="s">
        <v>398</v>
      </c>
      <c r="C47" s="358"/>
      <c r="D47" s="359">
        <f>D40+D41+D46</f>
        <v>16</v>
      </c>
      <c r="E47" s="360">
        <f t="shared" ref="E47:J47" si="9">E40+E41+E46</f>
        <v>16</v>
      </c>
      <c r="F47" s="360">
        <f t="shared" si="9"/>
        <v>16</v>
      </c>
      <c r="G47" s="360">
        <f t="shared" si="9"/>
        <v>16</v>
      </c>
      <c r="H47" s="360">
        <f t="shared" si="9"/>
        <v>16</v>
      </c>
      <c r="I47" s="360">
        <f t="shared" si="9"/>
        <v>16</v>
      </c>
      <c r="J47" s="360">
        <f t="shared" si="9"/>
        <v>16</v>
      </c>
      <c r="K47" s="343"/>
      <c r="L47" s="343"/>
      <c r="M47" s="343"/>
      <c r="N47" s="343"/>
      <c r="O47" s="343"/>
      <c r="P47" s="343"/>
      <c r="Q47" s="343"/>
      <c r="R47" s="343"/>
      <c r="S47" s="356"/>
      <c r="T47" s="348"/>
      <c r="U47" s="356"/>
      <c r="V47" s="356"/>
    </row>
    <row r="48" spans="1:25" s="219" customFormat="1" x14ac:dyDescent="0.2">
      <c r="B48" s="324"/>
      <c r="C48" s="324"/>
      <c r="D48" s="324"/>
      <c r="E48" s="324"/>
      <c r="F48" s="324"/>
      <c r="G48" s="324"/>
      <c r="H48" s="324"/>
      <c r="I48" s="324"/>
      <c r="J48" s="324"/>
      <c r="K48" s="352"/>
      <c r="L48" s="352"/>
      <c r="M48" s="352"/>
      <c r="N48" s="352"/>
      <c r="O48" s="352"/>
      <c r="P48" s="352"/>
      <c r="Q48" s="352"/>
      <c r="R48" s="352"/>
      <c r="S48" s="348"/>
      <c r="T48" s="361"/>
      <c r="U48" s="348"/>
      <c r="V48" s="348"/>
    </row>
    <row r="49" spans="1:15" s="219" customFormat="1" x14ac:dyDescent="0.25"/>
    <row r="50" spans="1:15" s="219" customFormat="1" x14ac:dyDescent="0.25"/>
    <row r="51" spans="1:15" s="219" customFormat="1" x14ac:dyDescent="0.25">
      <c r="B51" s="362"/>
      <c r="C51" s="362"/>
      <c r="D51" s="219">
        <v>10</v>
      </c>
      <c r="E51" s="219">
        <v>6</v>
      </c>
      <c r="F51" s="219">
        <v>9</v>
      </c>
    </row>
    <row r="52" spans="1:15" s="219" customFormat="1" x14ac:dyDescent="0.25">
      <c r="B52" s="362"/>
      <c r="C52" s="362"/>
      <c r="D52" s="219">
        <v>20</v>
      </c>
      <c r="E52" s="219">
        <v>3</v>
      </c>
      <c r="F52" s="219">
        <v>5</v>
      </c>
    </row>
    <row r="53" spans="1:15" s="219" customFormat="1" ht="14.25" x14ac:dyDescent="0.2">
      <c r="A53" s="137"/>
      <c r="B53" s="137"/>
      <c r="C53" s="1"/>
      <c r="D53" s="363">
        <v>30</v>
      </c>
      <c r="E53" s="363">
        <v>1</v>
      </c>
      <c r="F53" s="363">
        <v>1</v>
      </c>
      <c r="G53" s="137"/>
    </row>
    <row r="54" spans="1:15" s="219" customFormat="1" ht="14.25" x14ac:dyDescent="0.2">
      <c r="A54" s="137"/>
      <c r="B54" s="137"/>
      <c r="C54" s="1"/>
      <c r="D54" s="137"/>
      <c r="E54" s="137"/>
      <c r="F54" s="137"/>
      <c r="G54" s="137"/>
    </row>
    <row r="55" spans="1:15" s="219" customFormat="1" ht="14.25" x14ac:dyDescent="0.2">
      <c r="A55" s="137"/>
      <c r="B55" s="137"/>
      <c r="C55" s="1"/>
      <c r="D55" s="137"/>
      <c r="E55" s="137"/>
      <c r="F55" s="137"/>
      <c r="G55" s="137"/>
    </row>
    <row r="56" spans="1:15" s="219" customFormat="1" ht="14.25" x14ac:dyDescent="0.2">
      <c r="A56" s="137"/>
      <c r="B56" s="137"/>
      <c r="C56" s="1"/>
      <c r="D56" s="137"/>
      <c r="E56" s="137"/>
      <c r="F56" s="137"/>
      <c r="G56" s="137"/>
    </row>
    <row r="57" spans="1:15" s="219" customFormat="1" ht="14.25" x14ac:dyDescent="0.2">
      <c r="A57" s="137"/>
      <c r="B57" s="137"/>
      <c r="C57" s="1"/>
      <c r="D57" s="137"/>
      <c r="E57" s="137"/>
      <c r="F57" s="137"/>
      <c r="G57" s="137"/>
    </row>
    <row r="58" spans="1:15" s="364" customFormat="1" x14ac:dyDescent="0.25">
      <c r="I58" s="219"/>
      <c r="J58" s="219"/>
      <c r="K58" s="219"/>
      <c r="L58" s="219"/>
      <c r="M58" s="219"/>
      <c r="N58" s="219"/>
      <c r="O58" s="219"/>
    </row>
    <row r="59" spans="1:15" s="364" customFormat="1" x14ac:dyDescent="0.25">
      <c r="I59" s="219"/>
      <c r="J59" s="219"/>
      <c r="K59" s="219"/>
      <c r="L59" s="219"/>
      <c r="M59" s="219"/>
      <c r="N59" s="219"/>
      <c r="O59" s="219"/>
    </row>
    <row r="60" spans="1:15" s="364" customFormat="1" x14ac:dyDescent="0.25">
      <c r="I60" s="219"/>
      <c r="J60" s="219"/>
      <c r="K60" s="219"/>
      <c r="L60" s="219"/>
      <c r="M60" s="219"/>
      <c r="N60" s="219"/>
      <c r="O60" s="219"/>
    </row>
  </sheetData>
  <sheetProtection password="CBEF" sheet="1" objects="1" scenarios="1"/>
  <mergeCells count="1">
    <mergeCell ref="C4:F5"/>
  </mergeCells>
  <pageMargins left="0" right="0" top="0" bottom="0" header="0.25" footer="0.25"/>
  <pageSetup paperSize="17" scale="83" orientation="landscape" verticalDpi="355" r:id="rId1"/>
  <headerFooter alignWithMargins="0">
    <oddFooter>&amp;L&amp;9&amp;F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A3742A7300C4A9C6178C029286FBB" ma:contentTypeVersion="6" ma:contentTypeDescription="Create a new document." ma:contentTypeScope="" ma:versionID="0b212c471353d64e09ea23863f6c5022">
  <xsd:schema xmlns:xsd="http://www.w3.org/2001/XMLSchema" xmlns:xs="http://www.w3.org/2001/XMLSchema" xmlns:p="http://schemas.microsoft.com/office/2006/metadata/properties" xmlns:ns2="3a3799f7-4031-46f1-9a54-98d384393340" xmlns:ns3="df3360d5-c031-4a60-b4cf-38d085e4c742" targetNamespace="http://schemas.microsoft.com/office/2006/metadata/properties" ma:root="true" ma:fieldsID="dbd8905fbc5fde5fef7ddbad71055ea7" ns2:_="" ns3:_="">
    <xsd:import namespace="3a3799f7-4031-46f1-9a54-98d384393340"/>
    <xsd:import namespace="df3360d5-c031-4a60-b4cf-38d085e4c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799f7-4031-46f1-9a54-98d384393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360d5-c031-4a60-b4cf-38d085e4c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8DA29A-B532-4522-8917-A0BBFFB0FE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0E471C-2EB9-4B71-B797-A343443EA96E}">
  <ds:schemaRefs>
    <ds:schemaRef ds:uri="9d546510-6f6c-43bb-831f-d4c8bb6de8e7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4016d07-5609-4433-9fcf-a5d292f5541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D3D83C-9728-4ECC-ADEE-2ABA32ADD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3799f7-4031-46f1-9a54-98d384393340"/>
    <ds:schemaRef ds:uri="df3360d5-c031-4a60-b4cf-38d085e4c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PDF Work Instructions</vt:lpstr>
      <vt:lpstr>Expendable PDF</vt:lpstr>
      <vt:lpstr>Returnable PDF</vt:lpstr>
      <vt:lpstr>Revision History</vt:lpstr>
      <vt:lpstr>Containers</vt:lpstr>
      <vt:lpstr>Containers!Print_Area</vt:lpstr>
      <vt:lpstr>'Expendable PDF'!Print_Area</vt:lpstr>
      <vt:lpstr>'PDF Work Instructions'!Print_Area</vt:lpstr>
      <vt:lpstr>'Returnable PDF'!Print_Area</vt:lpstr>
      <vt:lpstr>RET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Gale</dc:creator>
  <cp:lastModifiedBy>Todd Schauder</cp:lastModifiedBy>
  <dcterms:created xsi:type="dcterms:W3CDTF">2017-01-09T18:58:16Z</dcterms:created>
  <dcterms:modified xsi:type="dcterms:W3CDTF">2021-02-12T18:19:34Z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0x010100E87A3742A7300C4A9C6178C029286FBB</vt:lpwstr>
  </property>
</Properties>
</file>